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_Trabalho\A_Trabalho_2024\Projetos\Projeto Centro Cultural\Centro Cultural Final 24_04_2024\Licitação\"/>
    </mc:Choice>
  </mc:AlternateContent>
  <bookViews>
    <workbookView xWindow="0" yWindow="0" windowWidth="15345" windowHeight="4635" tabRatio="500"/>
  </bookViews>
  <sheets>
    <sheet name="Orçamento" sheetId="1" r:id="rId1"/>
    <sheet name="Cronograma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0" i="2" l="1"/>
  <c r="L18" i="2"/>
  <c r="L16" i="2"/>
  <c r="L14" i="2"/>
  <c r="L12" i="2"/>
  <c r="L10" i="2"/>
  <c r="L8" i="2"/>
  <c r="L6" i="2"/>
  <c r="G105" i="1"/>
  <c r="H105" i="1" s="1"/>
  <c r="G104" i="1"/>
  <c r="H104" i="1" s="1"/>
  <c r="H106" i="1" s="1"/>
  <c r="H101" i="1"/>
  <c r="G101" i="1"/>
  <c r="G100" i="1"/>
  <c r="H100" i="1" s="1"/>
  <c r="H99" i="1"/>
  <c r="G99" i="1"/>
  <c r="G98" i="1"/>
  <c r="H98" i="1" s="1"/>
  <c r="H97" i="1"/>
  <c r="G97" i="1"/>
  <c r="G96" i="1"/>
  <c r="H96" i="1" s="1"/>
  <c r="H95" i="1"/>
  <c r="G95" i="1"/>
  <c r="G94" i="1"/>
  <c r="H94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1" i="1"/>
  <c r="H81" i="1" s="1"/>
  <c r="H80" i="1"/>
  <c r="G80" i="1"/>
  <c r="G79" i="1"/>
  <c r="H79" i="1" s="1"/>
  <c r="H78" i="1"/>
  <c r="G78" i="1"/>
  <c r="G75" i="1"/>
  <c r="H75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H76" i="1" s="1"/>
  <c r="D11" i="2" s="1"/>
  <c r="H45" i="1"/>
  <c r="G45" i="1"/>
  <c r="G43" i="1"/>
  <c r="H43" i="1" s="1"/>
  <c r="H42" i="1"/>
  <c r="G42" i="1"/>
  <c r="G41" i="1"/>
  <c r="H41" i="1" s="1"/>
  <c r="H40" i="1"/>
  <c r="G40" i="1"/>
  <c r="G39" i="1"/>
  <c r="H39" i="1" s="1"/>
  <c r="H38" i="1"/>
  <c r="G38" i="1"/>
  <c r="G37" i="1"/>
  <c r="H37" i="1" s="1"/>
  <c r="H36" i="1"/>
  <c r="G36" i="1"/>
  <c r="G34" i="1"/>
  <c r="H34" i="1" s="1"/>
  <c r="H33" i="1"/>
  <c r="G33" i="1"/>
  <c r="G32" i="1"/>
  <c r="H32" i="1" s="1"/>
  <c r="H31" i="1"/>
  <c r="G31" i="1"/>
  <c r="G30" i="1"/>
  <c r="H30" i="1" s="1"/>
  <c r="H28" i="1"/>
  <c r="G28" i="1"/>
  <c r="G27" i="1"/>
  <c r="H27" i="1" s="1"/>
  <c r="H26" i="1"/>
  <c r="G26" i="1"/>
  <c r="G25" i="1"/>
  <c r="H25" i="1" s="1"/>
  <c r="H24" i="1"/>
  <c r="G24" i="1"/>
  <c r="G23" i="1"/>
  <c r="H23" i="1" s="1"/>
  <c r="H21" i="1"/>
  <c r="G21" i="1"/>
  <c r="G20" i="1"/>
  <c r="H20" i="1" s="1"/>
  <c r="H16" i="1"/>
  <c r="G16" i="1"/>
  <c r="G15" i="1"/>
  <c r="H15" i="1" s="1"/>
  <c r="H17" i="1" s="1"/>
  <c r="D7" i="2" s="1"/>
  <c r="H14" i="1"/>
  <c r="G14" i="1"/>
  <c r="H11" i="1"/>
  <c r="G11" i="1"/>
  <c r="G10" i="1"/>
  <c r="H10" i="1" s="1"/>
  <c r="H9" i="1"/>
  <c r="G9" i="1"/>
  <c r="G8" i="1"/>
  <c r="H8" i="1" s="1"/>
  <c r="H7" i="1"/>
  <c r="G7" i="1"/>
  <c r="I11" i="2" l="1"/>
  <c r="E11" i="2"/>
  <c r="H11" i="2"/>
  <c r="K11" i="2"/>
  <c r="G11" i="2"/>
  <c r="J11" i="2"/>
  <c r="F11" i="2"/>
  <c r="H82" i="1"/>
  <c r="D13" i="2" s="1"/>
  <c r="K7" i="2"/>
  <c r="G7" i="2"/>
  <c r="J7" i="2"/>
  <c r="F7" i="2"/>
  <c r="I7" i="2"/>
  <c r="E7" i="2"/>
  <c r="L7" i="2" s="1"/>
  <c r="H7" i="2"/>
  <c r="H92" i="1"/>
  <c r="D15" i="2" s="1"/>
  <c r="H102" i="1"/>
  <c r="D17" i="2" s="1"/>
  <c r="D19" i="2"/>
  <c r="H12" i="1"/>
  <c r="D5" i="2" s="1"/>
  <c r="H46" i="1"/>
  <c r="D9" i="2" s="1"/>
  <c r="I19" i="2" l="1"/>
  <c r="E19" i="2"/>
  <c r="H19" i="2"/>
  <c r="D21" i="2"/>
  <c r="D10" i="2" s="1"/>
  <c r="K19" i="2"/>
  <c r="G19" i="2"/>
  <c r="J19" i="2"/>
  <c r="F19" i="2"/>
  <c r="H9" i="2"/>
  <c r="K9" i="2"/>
  <c r="G9" i="2"/>
  <c r="J9" i="2"/>
  <c r="F9" i="2"/>
  <c r="I9" i="2"/>
  <c r="E9" i="2"/>
  <c r="H17" i="2"/>
  <c r="K17" i="2"/>
  <c r="G17" i="2"/>
  <c r="J17" i="2"/>
  <c r="F17" i="2"/>
  <c r="I17" i="2"/>
  <c r="E17" i="2"/>
  <c r="L11" i="2"/>
  <c r="J5" i="2"/>
  <c r="F5" i="2"/>
  <c r="D6" i="2"/>
  <c r="I5" i="2"/>
  <c r="E5" i="2"/>
  <c r="L5" i="2" s="1"/>
  <c r="H5" i="2"/>
  <c r="K5" i="2"/>
  <c r="G5" i="2"/>
  <c r="K15" i="2"/>
  <c r="G15" i="2"/>
  <c r="J15" i="2"/>
  <c r="F15" i="2"/>
  <c r="I15" i="2"/>
  <c r="E15" i="2"/>
  <c r="H15" i="2"/>
  <c r="H107" i="1"/>
  <c r="J13" i="2"/>
  <c r="F13" i="2"/>
  <c r="D14" i="2"/>
  <c r="I13" i="2"/>
  <c r="E13" i="2"/>
  <c r="H13" i="2"/>
  <c r="K13" i="2"/>
  <c r="G13" i="2"/>
  <c r="D16" i="2" l="1"/>
  <c r="D18" i="2"/>
  <c r="L15" i="2"/>
  <c r="L13" i="2"/>
  <c r="J23" i="2"/>
  <c r="H23" i="2"/>
  <c r="G23" i="2"/>
  <c r="E23" i="2"/>
  <c r="L19" i="2"/>
  <c r="K23" i="2"/>
  <c r="I23" i="2"/>
  <c r="L17" i="2"/>
  <c r="L9" i="2"/>
  <c r="F23" i="2"/>
  <c r="D12" i="2"/>
  <c r="D8" i="2"/>
  <c r="D20" i="2"/>
  <c r="D22" i="2" l="1"/>
  <c r="H24" i="2"/>
  <c r="K24" i="2"/>
  <c r="J24" i="2"/>
  <c r="E24" i="2"/>
  <c r="E26" i="2" s="1"/>
  <c r="E25" i="2"/>
  <c r="F25" i="2" s="1"/>
  <c r="L23" i="2"/>
  <c r="F24" i="2"/>
  <c r="I24" i="2"/>
  <c r="G24" i="2"/>
  <c r="F26" i="2" l="1"/>
  <c r="G25" i="2"/>
  <c r="G26" i="2" l="1"/>
  <c r="H25" i="2"/>
  <c r="H26" i="2" l="1"/>
  <c r="I25" i="2"/>
  <c r="I26" i="2" l="1"/>
  <c r="J25" i="2"/>
  <c r="J26" i="2" l="1"/>
  <c r="K25" i="2"/>
  <c r="K26" i="2" s="1"/>
</calcChain>
</file>

<file path=xl/sharedStrings.xml><?xml version="1.0" encoding="utf-8"?>
<sst xmlns="http://schemas.openxmlformats.org/spreadsheetml/2006/main" count="362" uniqueCount="238">
  <si>
    <t>EMPREENDIMENTO: CENTRO CULTURAL</t>
  </si>
  <si>
    <t>TIPO DE SERVIÇO: OBRA NOVA</t>
  </si>
  <si>
    <t xml:space="preserve">BDI ADOTADO : </t>
  </si>
  <si>
    <t>ORDEM</t>
  </si>
  <si>
    <t>REFERENCIA</t>
  </si>
  <si>
    <t>SERVIÇOS</t>
  </si>
  <si>
    <t>UNID.</t>
  </si>
  <si>
    <t>QUANT.</t>
  </si>
  <si>
    <t>P. UNIT.</t>
  </si>
  <si>
    <t>P. UNIT. C/ BDI</t>
  </si>
  <si>
    <t>P. TOTAL</t>
  </si>
  <si>
    <t>SERVIÇOS PRELIMINARES</t>
  </si>
  <si>
    <t>COMPOSIÇÃO 01</t>
  </si>
  <si>
    <t>ADMINISTRAÇÃO CENTRAL</t>
  </si>
  <si>
    <t>VB</t>
  </si>
  <si>
    <t>1,00</t>
  </si>
  <si>
    <t>TAPUME COM COMPENSADO DE MADEIRA.</t>
  </si>
  <si>
    <t>M2</t>
  </si>
  <si>
    <t>50,00</t>
  </si>
  <si>
    <t>REMOÇÃO DE TAPUME/ CHAPAS METÁLICAS E DE MADEIRA, DE FORMA MANUAL, SEM
REAPROVEITAMENTO. AF_12/2017</t>
  </si>
  <si>
    <t>PLACA DE OBRA (PARA CONSTRUCAO CIVIL) EM CHAPA GALVANIZADA *N. 22*, ADESIVADA,DE *2,4 X 1,2* M
(SEM POSTES PARA FIXACAO)</t>
  </si>
  <si>
    <t>2,88</t>
  </si>
  <si>
    <t>LOCACAO CONVENCIONAL DE OBRA, UTILIZANDO GABARITO DE TÁBUAS CORRIDAS ONTALETADAS A CADA</t>
  </si>
  <si>
    <t>M</t>
  </si>
  <si>
    <t>122,02</t>
  </si>
  <si>
    <t>TOTAL DO ITEM 1</t>
  </si>
  <si>
    <t>MOVIMENTO DE TERRA</t>
  </si>
  <si>
    <t>ESCAVACAO MANUAL PARA BLOCO DE COROAMENTO OU SAPATA</t>
  </si>
  <si>
    <t>M3</t>
  </si>
  <si>
    <t>101,04</t>
  </si>
  <si>
    <t>REATERRO MANUAL DE VALAS, COM COMPACTADOR DE SOLOS DE PERCUSSÃO</t>
  </si>
  <si>
    <t>ATERRO MECANIZADO DE VALA COM RETROESCAVADEIRA</t>
  </si>
  <si>
    <t>12,21</t>
  </si>
  <si>
    <t>TOTAL DO ITEM 2</t>
  </si>
  <si>
    <t>FUNDAÇÕES</t>
  </si>
  <si>
    <t>FUNDAÇÕES (SAPATAS)</t>
  </si>
  <si>
    <t>3.1.1</t>
  </si>
  <si>
    <t>ARMAÇÃO DE BLOCO, SAPATA ISOLADA, VIGA BALDRAME E SAPATA CORRIDA UTILIZANDO AÇO CA-50 DE
12,5 MM - MONTAGEM. AF_01/2024</t>
  </si>
  <si>
    <t>KG</t>
  </si>
  <si>
    <t>2.218,75</t>
  </si>
  <si>
    <t>3.1.2</t>
  </si>
  <si>
    <t>CONCRETAGEM DE SAPATA, FCK 30 MPA, COM USO DE BOMBA - LANÇAMENTO, ADENSAMENTO E
ACABAMENTO. AF_01/2024</t>
  </si>
  <si>
    <t>66,62</t>
  </si>
  <si>
    <t>FUNDAÇÕES (CÁLICE)</t>
  </si>
  <si>
    <t>3.2.1</t>
  </si>
  <si>
    <t>FABRICAÇÃO, MONTAGEM E DESMONTAGEM DE FÔRMA PARA SAPATA CORRIDA, EM MADEIRA SERRADA,
E=25 MM, 1 UTILIZAÇÃO. AF_01/2024</t>
  </si>
  <si>
    <t>228,80</t>
  </si>
  <si>
    <t>3.2.2</t>
  </si>
  <si>
    <t>ARMAÇÃO DE BLOCO, SAPATA ISOLADA, VIGA BALDRAME E SAPATA CORRIDA UTILIZANDO AÇO CA-50 DE 8
MM - MONTAGEM. AF_01/2024</t>
  </si>
  <si>
    <t>635,16</t>
  </si>
  <si>
    <t>3.2.3</t>
  </si>
  <si>
    <t>ARMAÇÃO DE BLOCO, SAPATA ISOLADA, VIGA BALDRAME E SAPATA CORRIDA UTILIZANDO AÇO CA-50 DE 16
MM - MONTAGEM. AF_01/2024</t>
  </si>
  <si>
    <t>1.609,56</t>
  </si>
  <si>
    <t>3.2.4</t>
  </si>
  <si>
    <t>2.045,51</t>
  </si>
  <si>
    <t>3.2.5</t>
  </si>
  <si>
    <t>35,46</t>
  </si>
  <si>
    <t>3.2.6</t>
  </si>
  <si>
    <t>GRAUTE FGK=30 MPA; TRAÇO 1:0,9:1,2:0,6 (EM MASSA SECA DE CIMENTO/ AREIA GROSSA/ BRITA 0/
ADITIVO) - PREPARO MECÂNICO COM BETONEIRA 400 L.</t>
  </si>
  <si>
    <t>5,72</t>
  </si>
  <si>
    <t>FUNDAÇÕES (VIGA DE EQUILÍBRIO)</t>
  </si>
  <si>
    <t>3.3.1</t>
  </si>
  <si>
    <t>FABRICAÇÃO, MONTAGEM E DESMONTAGEM DE FÔRMA PARA SAPATA CORRIDA, EM MADEIRA SERRADA,
E=25 MM, 2 UTILIZAÇÃO. AF_01/2024</t>
  </si>
  <si>
    <t>40,19</t>
  </si>
  <si>
    <t>3.3.2</t>
  </si>
  <si>
    <t>ARMAÇÃO DE BLOCO, SAPATA ISOLADA, VIGA BALDRAME E SAPATA CORRIDA UTILIZANDO AÇO CA-50 DE 6,3
MM - MONTAGEM. AF_01/2024</t>
  </si>
  <si>
    <t>117,60</t>
  </si>
  <si>
    <t>3.3.3</t>
  </si>
  <si>
    <t>ARMAÇÃO DE BLOCO, SAPATA ISOLADA, VIGA BALDRAME E SAPATA CORRIDA UTILIZANDO AÇO CA-50 DE 10
MM - MONTAGEM. AF_01/2024</t>
  </si>
  <si>
    <t>170,30</t>
  </si>
  <si>
    <t>3.3.4</t>
  </si>
  <si>
    <t>265,79</t>
  </si>
  <si>
    <t>3.3.5</t>
  </si>
  <si>
    <t>CONCRETAGEM DE BLOCO DE COROAMENTO OU VIGA BALDRAME, FCK 30 MPA, COM USO DE BOMBA -
LANÇAMENTO, ADENSAMENTO E ACABAMENTO. AF_01/2024</t>
  </si>
  <si>
    <t>6,03</t>
  </si>
  <si>
    <t>FUNDAÇÕES (VIGAS DE BALDRAME)</t>
  </si>
  <si>
    <t>3.4.1</t>
  </si>
  <si>
    <t>FABRICAÇÃO, MONTAGEM E DESMONTAGEM DE FÔRMA PARA BLOCO DE COROAMENTO,EM MADEIRA
SERRADA, E=25 MM, 4 UTILIZAÇÕES. AF_01/2024</t>
  </si>
  <si>
    <t>128,30</t>
  </si>
  <si>
    <t>3.4.2</t>
  </si>
  <si>
    <t>ARMAÇÃO DE BLOCO, SAPATA ISOLADA, VIGA BALDRAME E SAPATA CORRIDA UTILIZANDO AÇO CA-50 DE 5
MM - MONTAGEM. AF_01/2024</t>
  </si>
  <si>
    <t>148,79</t>
  </si>
  <si>
    <t>3.4.3</t>
  </si>
  <si>
    <t>102,61</t>
  </si>
  <si>
    <t>3.4.4</t>
  </si>
  <si>
    <t>180,16</t>
  </si>
  <si>
    <t>3.4.5</t>
  </si>
  <si>
    <t>92,10</t>
  </si>
  <si>
    <t>3.4.6</t>
  </si>
  <si>
    <t>159,28</t>
  </si>
  <si>
    <t>3.4.7</t>
  </si>
  <si>
    <t>1.148,12</t>
  </si>
  <si>
    <t>3.4.8</t>
  </si>
  <si>
    <t>12,37</t>
  </si>
  <si>
    <t>IMPERMEABILIZAÇÃO</t>
  </si>
  <si>
    <t>3.5.1</t>
  </si>
  <si>
    <t>IMPERMEABILIZAÇÃO DE SUPERFÍCIE COM ARGAMASSA POLIMÉRICA / MEMBRANA AC</t>
  </si>
  <si>
    <t>379,26</t>
  </si>
  <si>
    <t>TOTAL DO ITEM 3</t>
  </si>
  <si>
    <t>ESTRUTURA</t>
  </si>
  <si>
    <t>SUPER ESTRUTURA – PILARES</t>
  </si>
  <si>
    <t>4.1.1</t>
  </si>
  <si>
    <t>FABRICAÇÃO DE FÔRMA PARA VIGAS, EM CHAPA DE MADEIRA COMPENSADA RESINADA, E = 17 MM.</t>
  </si>
  <si>
    <t>235,97</t>
  </si>
  <si>
    <t>4.1.3</t>
  </si>
  <si>
    <t>ARMAÇÃO DE PILAR OU VIGA DE ESTRUTURA CONVENCIONAL DE CONCRETO ARMADO UTILIZANDO AÇO CA-
60 DE 6,3 MM - MONTAGEM. AF_06/2022</t>
  </si>
  <si>
    <t>2.366,70</t>
  </si>
  <si>
    <t>4.1.4</t>
  </si>
  <si>
    <t>ARMAÇÃO DE PILAR OU VIGA DE ESTRUTURA CONVENCIONAL DE CONCRETO ARMADO UTILIZANDO AÇO CA-
60 DE 8,0 MM - MONTAGEM. AF_06/2022</t>
  </si>
  <si>
    <t>184,86</t>
  </si>
  <si>
    <t>4.1.6</t>
  </si>
  <si>
    <t>ARMAÇÃO DE PILAR OU VIGA DE ESTRUTURA CONVENCIONAL DE CONCRETO ARMADO UTILIZANDO AÇO CA-
60 DE 12,5 MM - MONTAGEM. AF_06/2022</t>
  </si>
  <si>
    <t>6.332,69</t>
  </si>
  <si>
    <t>4.1.8</t>
  </si>
  <si>
    <t>ARMAÇÃO DE PILAR OU VIGA DE ESTRUTURA CONVENCIONAL DE CONCRETO ARMADO UTILIZANDO AÇO CA-
60 DE 20,0 MM - MONTAGEM. AF_06/2022</t>
  </si>
  <si>
    <t>1.331,64</t>
  </si>
  <si>
    <t>4.1.9</t>
  </si>
  <si>
    <t>72,83</t>
  </si>
  <si>
    <t>SUPER ESTRUTURA – VIGAS 2º PAV</t>
  </si>
  <si>
    <t>4.2.1</t>
  </si>
  <si>
    <t>47,65</t>
  </si>
  <si>
    <t>4.2.2</t>
  </si>
  <si>
    <t>ARMAÇÃO DE PILAR OU VIGA DE ESTRUTURA CONVENCIONAL DE CONCRETO ARMADO UTILIZANDO AÇO CA-
60 DE 5,0 MM - MONTAGEM. AF_06/2022</t>
  </si>
  <si>
    <t>29,76</t>
  </si>
  <si>
    <t>4.2.3</t>
  </si>
  <si>
    <t>26,46</t>
  </si>
  <si>
    <t>4.2.4</t>
  </si>
  <si>
    <t>1.237,14</t>
  </si>
  <si>
    <t>4.2.5</t>
  </si>
  <si>
    <t>ARMAÇÃO DE PILAR OU VIGA DE ESTRUTURA CONVENCIONAL DE CONCRETO ARMADO UTILIZANDO AÇO CA-
60 DE 10,0 MM - MONTAGEM. AF_06/2022</t>
  </si>
  <si>
    <t>22,22</t>
  </si>
  <si>
    <t>4.2.6</t>
  </si>
  <si>
    <t>450,68</t>
  </si>
  <si>
    <t>4.2.7</t>
  </si>
  <si>
    <t>ARMAÇÃO DE PILAR OU VIGA DE ESTRUTURA CONVENCIONAL DE CONCRETO ARMADO UTILIZANDO AÇO CA-
60 DE 16,0 MM - MONTAGEM. AF_06/2022</t>
  </si>
  <si>
    <t>1.590,63</t>
  </si>
  <si>
    <t>4.2.8</t>
  </si>
  <si>
    <t>207,14</t>
  </si>
  <si>
    <t>4.2.9</t>
  </si>
  <si>
    <t>23,73</t>
  </si>
  <si>
    <t>SUPER ESTRUTURA – VIGAS DE FORRO</t>
  </si>
  <si>
    <t>4.3.1</t>
  </si>
  <si>
    <t>33,36</t>
  </si>
  <si>
    <t>4.3.2</t>
  </si>
  <si>
    <t>31,62</t>
  </si>
  <si>
    <t>4.3.3</t>
  </si>
  <si>
    <t>23,52</t>
  </si>
  <si>
    <t>4.3.4</t>
  </si>
  <si>
    <t>94,80</t>
  </si>
  <si>
    <t>4.3.5</t>
  </si>
  <si>
    <t>14,81</t>
  </si>
  <si>
    <t>4.3.6</t>
  </si>
  <si>
    <t>115,56</t>
  </si>
  <si>
    <t>4.3.7</t>
  </si>
  <si>
    <t>189,36</t>
  </si>
  <si>
    <t>4.3.8</t>
  </si>
  <si>
    <t>1,98</t>
  </si>
  <si>
    <t>ESCADAS EM CONCRETO ARMADO</t>
  </si>
  <si>
    <t>4.4.1</t>
  </si>
  <si>
    <t>ESCADA EM CONCRETO ARMADO MOLDADO IN LOCO, FCK 25 MPA, COM 2 LANCES EM U E LAJE PLANA,
FÔRMA EM CHAPA DE MADEIRA COMPENSADA RESINADA</t>
  </si>
  <si>
    <t>4,62</t>
  </si>
  <si>
    <t>TOTAL DO ITEM 4</t>
  </si>
  <si>
    <t>LAJE ALVEOLAR</t>
  </si>
  <si>
    <t>FABRICAÇÃO DE FÔRMA PARA LAJES, EM CHAPA DE MADEIRA COMPENSADA RESINADA, E = 17 MM.</t>
  </si>
  <si>
    <t>670,00</t>
  </si>
  <si>
    <t>TELA DE ACO SOLDADA NERVURADA, CA-60, Q-196, (3,11 KG/M2), DIAMETRO DO FIO = 5,0 MM LARGURA =
2,45 M, ESPACAMENTO DA MALHA = 10 X 10 CM</t>
  </si>
  <si>
    <t>402,48</t>
  </si>
  <si>
    <t>CABO DE COBRE NU 16 MM2 MEIO-DURO</t>
  </si>
  <si>
    <t>602,00</t>
  </si>
  <si>
    <t>CONCRETAGEM DE VIGAS E LAJES, FCK=25 MPA, PARA LAJES PREMOLDADAS COM USO DE BOMBA -
LANÇAMENTO, ADENSAMENTO E ACABAMENTO. AF_02/2022_PS</t>
  </si>
  <si>
    <t>134,00</t>
  </si>
  <si>
    <t>TOTAL DO ITEM 5</t>
  </si>
  <si>
    <t>PAREDES E PAINÉS</t>
  </si>
  <si>
    <t>FABRICAÇÃO, MONTAGEM E DESMONTAGEM DE FÔRMA PARA CORTINA DE CONTENÇÃO,EM CHAPA DE
MADEIRA COMPENSADA PLASTIFICADA, E = 18 MM, 10 UTILIZAÇÕES. AF_07/2019</t>
  </si>
  <si>
    <t>2.754,60</t>
  </si>
  <si>
    <t>ARMAÇÃO DE CORTINA DE CONTENÇÃO EM CONCRETO ARMADO, COM AÇO CA-50 DE 6,3 MM -
MONTAGEM. AF_07/2019</t>
  </si>
  <si>
    <t>432,18</t>
  </si>
  <si>
    <t>ARMAÇÃO DE CORTINA DE CONTENÇÃO EM CONCRETO ARMADO, COM AÇO CA-50 DE 8,0 MM -
MONTAGEM. AF_07/2019</t>
  </si>
  <si>
    <t>2.161,44</t>
  </si>
  <si>
    <t>ARMAÇÃO DE CORTINA DE CONTENÇÃO EM CONCRETO ARMADO, COM AÇO CA-50 DE 10,0 MM -
MONTAGEM. AF_07/2019</t>
  </si>
  <si>
    <t>1.192,05</t>
  </si>
  <si>
    <t>ARMAÇÃO DE CORTINA DE CONTENÇÃO EM CONCRETO ARMADO, COM AÇO CA-50 DE 12,5 MM -
MONTAGEM. AF_07/2019</t>
  </si>
  <si>
    <t>1.155,60</t>
  </si>
  <si>
    <t>TELA DE ACO SOLDADA NERVURADA, CA-60, Q-138, (2,20 KG/M2), DIAMETRO DO FIO = 4,2 MM,LARGURA =
2,45 M, ESPACAMENTO DA MALHA = 10 X 10 CM</t>
  </si>
  <si>
    <t>2.672,93</t>
  </si>
  <si>
    <t>TELA DE ACO SOLDADA NERVURADA, CA-60, Q-92, (1,48 KG/M2), DIAMETRO DO FIO = 4,2 MM,LARGURA =
2,45 X 60 M DE COMPRIMENTO, ESPACAMENTO DA MALHA = 15 X 15 CM</t>
  </si>
  <si>
    <t>163,34</t>
  </si>
  <si>
    <t>CONCRETAGEM DE CORTINA DE CONTENÇÃO, ATRAVÉS DE BOMBA LANÇAMENTO, ADENSAMENTO E
ACABAMENTO. AF_07/2019</t>
  </si>
  <si>
    <t>222,02</t>
  </si>
  <si>
    <t>TOTAL DO ITEM 6</t>
  </si>
  <si>
    <t>COBERTURA E TRATAMENTO</t>
  </si>
  <si>
    <t>FABRICAÇÃO E INSTALAÇÃO DE TESOURA (INTEIRA OU MEIA) EM AÇO, VÃOS MAIORES QUE 6,0 M E
MENORES QUE 12,0 M, INCLUSO IÇAMENTO. AF_07/2019</t>
  </si>
  <si>
    <t>2.433,97</t>
  </si>
  <si>
    <t>TRAMA DE AÇO COMPOSTA POR TERÇAS PARA TELHADOS DE ATÉ 2 ÁGUAS PARA TELHA ONDULADA DE FIBROCIMENTO, METÁLICA, PLÁSTICA OU TERMOACÚSTICA, INCLUSO TRANSPORTE VERTICAL (EM KG).
AF_07/2019</t>
  </si>
  <si>
    <t>2.848,10</t>
  </si>
  <si>
    <t>TIRANTES ACO CA-50, 8,0 MM, VERGALHAO</t>
  </si>
  <si>
    <t>144,00</t>
  </si>
  <si>
    <t>PINTURA COM TINTA ALQUÍDICA DE FUNDO E ACABAMENTO (ESMALTE SINTÉTICO GRAFITE) PULVERIZADA
SOBRE PERFIL METÁLICO EXECUTADO EM FÁBRICA (POR DEMÃO). AF_01/2020_PE</t>
  </si>
  <si>
    <t>113,54</t>
  </si>
  <si>
    <t>PINTURA COM TINTA EPOXÍDICA DE FUNDO PULVERIZADA SOBRE PERFIL METÁLICO</t>
  </si>
  <si>
    <t>CHAPIM (RUFO CAPA) EM AÇO GALVANIZADO, CORTE 33. AF_11/2020</t>
  </si>
  <si>
    <t>141,64</t>
  </si>
  <si>
    <t>CALHA EM CHAPA DE AÇO GALVANIZADO NÚMERO 24</t>
  </si>
  <si>
    <t>94,54</t>
  </si>
  <si>
    <t>TELHAMENTO COM TELHA METÁLICA TERMOACÚSTICA E = 30 MM, COM ATÉ 2 ÁGUAS, INCLUSO IÇAMENTO.
AF_07/2019</t>
  </si>
  <si>
    <t>779,28</t>
  </si>
  <si>
    <t>TOTAL DO ITEM 7</t>
  </si>
  <si>
    <t>MONTAGEM</t>
  </si>
  <si>
    <t>GUINDASTE HIDRÁULICO AUTOPROPELIDO, COM LANÇA TELESCÓPICA 28,80 M, CAPACIDADE MÁXIMA 30 T,
POTÊNCIA 97 KW, TRAÇÃO 4 X 4 - CHP DIURNO.</t>
  </si>
  <si>
    <t>CHP</t>
  </si>
  <si>
    <t>120,00</t>
  </si>
  <si>
    <t>GUINDASTE HIDRÁULICO AUTOPROPELIDO, COM LANÇA TELESCÓPICA 28,80 M, CAPACIDADE MÁXIMA 30 T,
POTÊNCIA 97 KW, TRAÇÃO 4 X 4 – CHI DIURNO.</t>
  </si>
  <si>
    <t>CHI</t>
  </si>
  <si>
    <t>30,00</t>
  </si>
  <si>
    <t>TOTAL DO ITEM 8</t>
  </si>
  <si>
    <t>TOTAL FINAL</t>
  </si>
  <si>
    <t>Local, Data. Assinaturas</t>
  </si>
  <si>
    <t>OBRA: CONSTRUÇÃO DE UM CENTRO CULTURAL PARA 509 PESSOAS, LOTE Nº 03, QUADRA 23, AVENIDA VINTE E UM DE ABRIL, NO MUNICIPIO DE BARÃO DE COTEGIPE/RS</t>
  </si>
  <si>
    <t>PROPRIETÁRIO: PREFEITURA MUNICIPAL DE BARÃO DE COTEGIPE/RS</t>
  </si>
  <si>
    <t>ANEXO - CRONOGRAMA DA OBA</t>
  </si>
  <si>
    <t>ITEM</t>
  </si>
  <si>
    <t>DESCRIÇÃO DETALHADA</t>
  </si>
  <si>
    <t>SITUAÇÃO</t>
  </si>
  <si>
    <t>TOTAL FÍSICO C/
BDI- R$</t>
  </si>
  <si>
    <t>ETAPA 01 -   30
DIAS</t>
  </si>
  <si>
    <t>ETAPA 02 -    60
DIAS</t>
  </si>
  <si>
    <t>ETAPA 03 -    90
DIAS</t>
  </si>
  <si>
    <t>ETAPA 04 - 120
DIAS</t>
  </si>
  <si>
    <t>ETAPA 05 - 150
DIAS</t>
  </si>
  <si>
    <t>ETAPA 06 -
180 DIAS</t>
  </si>
  <si>
    <t>ETAPA 07 -
210 DIAS</t>
  </si>
  <si>
    <t>TOTAL</t>
  </si>
  <si>
    <t>P</t>
  </si>
  <si>
    <t>%</t>
  </si>
  <si>
    <t>TOTAL GERAL</t>
  </si>
  <si>
    <t>R</t>
  </si>
  <si>
    <t>VALOR DA ETAPA</t>
  </si>
  <si>
    <t>VALOR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</si>
</sst>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"/>
  </numFmts>
  <fonts count="11" x14ac:knownFonts="1">
    <font>
      <sz val="10"/>
      <color rgb="FF000000"/>
      <name val="Times New Roman"/>
      <charset val="204"/>
    </font>
    <font>
      <b/>
      <sz val="7.5"/>
      <name val="Calibri"/>
      <family val="1"/>
      <charset val="1"/>
    </font>
    <font>
      <b/>
      <sz val="7.5"/>
      <name val="Calibri"/>
      <charset val="1"/>
    </font>
    <font>
      <b/>
      <sz val="7.5"/>
      <color rgb="FF000000"/>
      <name val="Calibri"/>
      <family val="2"/>
      <charset val="1"/>
    </font>
    <font>
      <sz val="7.5"/>
      <color rgb="FF000000"/>
      <name val="Calibri"/>
      <family val="2"/>
      <charset val="1"/>
    </font>
    <font>
      <sz val="7.5"/>
      <name val="Calibri"/>
      <family val="1"/>
      <charset val="1"/>
    </font>
    <font>
      <sz val="7.5"/>
      <name val="Calibri"/>
      <charset val="1"/>
    </font>
    <font>
      <b/>
      <sz val="8"/>
      <name val="Arial"/>
      <family val="2"/>
      <charset val="1"/>
    </font>
    <font>
      <sz val="8"/>
      <color rgb="FF000000"/>
      <name val="Microsoft Sans Serif"/>
      <family val="2"/>
      <charset val="1"/>
    </font>
    <font>
      <sz val="8"/>
      <name val="Microsoft Sans Serif"/>
      <family val="2"/>
      <charset val="1"/>
    </font>
    <font>
      <b/>
      <sz val="8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DBDBDB"/>
        <bgColor rgb="FFFFEFE9"/>
      </patternFill>
    </fill>
    <fill>
      <patternFill patternType="solid">
        <fgColor rgb="FFFFFF00"/>
        <bgColor rgb="FFFFFF00"/>
      </patternFill>
    </fill>
    <fill>
      <patternFill patternType="solid">
        <fgColor rgb="FFFFEFE9"/>
        <bgColor rgb="FFFFFFCC"/>
      </patternFill>
    </fill>
    <fill>
      <patternFill patternType="solid">
        <fgColor rgb="FF00AFEF"/>
        <bgColor rgb="FF33CCCC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4" borderId="1" xfId="0" applyFont="1" applyFill="1" applyBorder="1" applyAlignment="1" applyProtection="1">
      <alignment horizontal="center" vertical="top" wrapText="1"/>
    </xf>
    <xf numFmtId="1" fontId="8" fillId="0" borderId="1" xfId="0" applyNumberFormat="1" applyFont="1" applyBorder="1" applyAlignment="1" applyProtection="1">
      <alignment horizontal="center" vertical="top" shrinkToFit="1"/>
    </xf>
    <xf numFmtId="0" fontId="9" fillId="0" borderId="1" xfId="0" applyFont="1" applyBorder="1" applyAlignment="1" applyProtection="1">
      <alignment horizontal="left" vertical="top" wrapText="1"/>
    </xf>
    <xf numFmtId="165" fontId="8" fillId="0" borderId="1" xfId="0" applyNumberFormat="1" applyFont="1" applyBorder="1" applyAlignment="1" applyProtection="1">
      <alignment horizontal="left" vertical="top" indent="1" shrinkToFit="1"/>
    </xf>
    <xf numFmtId="0" fontId="7" fillId="0" borderId="1" xfId="0" applyFont="1" applyBorder="1" applyAlignment="1" applyProtection="1">
      <alignment horizontal="center" vertical="top" wrapText="1"/>
    </xf>
    <xf numFmtId="0" fontId="1" fillId="6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 indent="2"/>
    </xf>
    <xf numFmtId="0" fontId="1" fillId="2" borderId="1" xfId="0" applyFont="1" applyFill="1" applyBorder="1" applyAlignment="1" applyProtection="1">
      <alignment horizontal="left" vertical="top" wrapText="1" indent="1"/>
    </xf>
    <xf numFmtId="0" fontId="1" fillId="2" borderId="1" xfId="0" applyFont="1" applyFill="1" applyBorder="1" applyAlignment="1" applyProtection="1">
      <alignment horizontal="right" vertical="top" wrapText="1" indent="1"/>
    </xf>
    <xf numFmtId="1" fontId="3" fillId="3" borderId="1" xfId="0" applyNumberFormat="1" applyFont="1" applyFill="1" applyBorder="1" applyAlignment="1" applyProtection="1">
      <alignment horizontal="center" vertical="top" shrinkToFit="1"/>
    </xf>
    <xf numFmtId="0" fontId="0" fillId="3" borderId="1" xfId="0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top" wrapText="1"/>
    </xf>
    <xf numFmtId="164" fontId="4" fillId="0" borderId="1" xfId="0" applyNumberFormat="1" applyFont="1" applyBorder="1" applyAlignment="1" applyProtection="1">
      <alignment horizontal="center" vertical="top" shrinkToFi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right" vertical="top" wrapText="1"/>
    </xf>
    <xf numFmtId="4" fontId="6" fillId="0" borderId="1" xfId="0" applyNumberFormat="1" applyFont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horizontal="center" vertical="top" shrinkToFit="1"/>
    </xf>
    <xf numFmtId="0" fontId="0" fillId="4" borderId="1" xfId="0" applyFill="1" applyBorder="1" applyAlignment="1" applyProtection="1">
      <alignment horizontal="left" wrapText="1"/>
    </xf>
    <xf numFmtId="0" fontId="1" fillId="4" borderId="1" xfId="0" applyFont="1" applyFill="1" applyBorder="1" applyAlignment="1" applyProtection="1">
      <alignment horizontal="center" vertical="top" wrapText="1"/>
    </xf>
    <xf numFmtId="4" fontId="0" fillId="4" borderId="1" xfId="0" applyNumberFormat="1" applyFill="1" applyBorder="1" applyAlignment="1" applyProtection="1">
      <alignment horizontal="left" wrapText="1"/>
    </xf>
    <xf numFmtId="4" fontId="2" fillId="4" borderId="1" xfId="0" applyNumberFormat="1" applyFont="1" applyFill="1" applyBorder="1" applyAlignment="1" applyProtection="1">
      <alignment horizontal="right" vertical="top" wrapText="1"/>
    </xf>
    <xf numFmtId="0" fontId="0" fillId="3" borderId="1" xfId="0" applyFill="1" applyBorder="1" applyAlignment="1" applyProtection="1">
      <alignment horizontal="left" wrapText="1"/>
    </xf>
    <xf numFmtId="4" fontId="0" fillId="3" borderId="1" xfId="0" applyNumberFormat="1" applyFill="1" applyBorder="1" applyAlignment="1" applyProtection="1">
      <alignment horizontal="left" wrapText="1"/>
    </xf>
    <xf numFmtId="164" fontId="3" fillId="5" borderId="1" xfId="0" applyNumberFormat="1" applyFont="1" applyFill="1" applyBorder="1" applyAlignment="1" applyProtection="1">
      <alignment horizontal="center" vertical="top" shrinkToFit="1"/>
    </xf>
    <xf numFmtId="0" fontId="0" fillId="5" borderId="1" xfId="0" applyFill="1" applyBorder="1" applyAlignment="1" applyProtection="1">
      <alignment horizontal="left" wrapText="1"/>
    </xf>
    <xf numFmtId="0" fontId="1" fillId="5" borderId="1" xfId="0" applyFont="1" applyFill="1" applyBorder="1" applyAlignment="1" applyProtection="1">
      <alignment horizontal="left" vertical="top" wrapText="1"/>
    </xf>
    <xf numFmtId="4" fontId="0" fillId="5" borderId="1" xfId="0" applyNumberFormat="1" applyFill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horizontal="left" vertical="top" indent="3" shrinkToFit="1"/>
    </xf>
    <xf numFmtId="1" fontId="4" fillId="0" borderId="1" xfId="0" applyNumberFormat="1" applyFont="1" applyBorder="1" applyAlignment="1" applyProtection="1">
      <alignment horizontal="right" vertical="top" indent="3" shrinkToFit="1"/>
    </xf>
    <xf numFmtId="164" fontId="4" fillId="0" borderId="4" xfId="0" applyNumberFormat="1" applyFont="1" applyBorder="1" applyAlignment="1" applyProtection="1">
      <alignment horizontal="center" vertical="top" shrinkToFit="1"/>
    </xf>
    <xf numFmtId="164" fontId="4" fillId="0" borderId="1" xfId="0" applyNumberFormat="1" applyFont="1" applyBorder="1" applyAlignment="1" applyProtection="1">
      <alignment horizontal="left" vertical="top" indent="2" shrinkToFit="1"/>
    </xf>
    <xf numFmtId="1" fontId="3" fillId="3" borderId="1" xfId="0" applyNumberFormat="1" applyFont="1" applyFill="1" applyBorder="1" applyAlignment="1" applyProtection="1">
      <alignment horizontal="left" vertical="top" indent="2" shrinkToFit="1"/>
    </xf>
    <xf numFmtId="164" fontId="4" fillId="0" borderId="1" xfId="0" applyNumberFormat="1" applyFont="1" applyBorder="1" applyAlignment="1" applyProtection="1">
      <alignment horizontal="left" vertical="center" indent="2" shrinkToFi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</xf>
    <xf numFmtId="4" fontId="2" fillId="6" borderId="1" xfId="0" applyNumberFormat="1" applyFont="1" applyFill="1" applyBorder="1" applyAlignment="1" applyProtection="1">
      <alignment horizontal="right" vertical="top" wrapText="1"/>
    </xf>
    <xf numFmtId="0" fontId="7" fillId="0" borderId="1" xfId="0" applyFont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horizontal="left" vertical="top" wrapText="1" indent="1"/>
    </xf>
    <xf numFmtId="0" fontId="9" fillId="0" borderId="1" xfId="0" applyFont="1" applyBorder="1" applyAlignment="1" applyProtection="1">
      <alignment horizontal="center" vertical="top" wrapText="1"/>
    </xf>
    <xf numFmtId="4" fontId="8" fillId="0" borderId="1" xfId="0" applyNumberFormat="1" applyFont="1" applyBorder="1" applyAlignment="1" applyProtection="1">
      <alignment horizontal="center" vertical="top" shrinkToFit="1"/>
    </xf>
    <xf numFmtId="4" fontId="10" fillId="0" borderId="1" xfId="0" applyNumberFormat="1" applyFont="1" applyBorder="1" applyAlignment="1" applyProtection="1">
      <alignment horizontal="center" vertical="top" shrinkToFit="1"/>
    </xf>
    <xf numFmtId="10" fontId="8" fillId="0" borderId="1" xfId="0" applyNumberFormat="1" applyFont="1" applyBorder="1" applyAlignment="1" applyProtection="1">
      <alignment horizontal="center" vertical="top" shrinkToFit="1"/>
    </xf>
    <xf numFmtId="10" fontId="10" fillId="0" borderId="1" xfId="0" applyNumberFormat="1" applyFont="1" applyBorder="1" applyAlignment="1" applyProtection="1">
      <alignment horizontal="center" vertical="top" shrinkToFit="1"/>
    </xf>
    <xf numFmtId="10" fontId="8" fillId="0" borderId="1" xfId="0" applyNumberFormat="1" applyFont="1" applyBorder="1" applyAlignment="1" applyProtection="1">
      <alignment vertical="top" shrinkToFit="1"/>
    </xf>
    <xf numFmtId="10" fontId="0" fillId="0" borderId="1" xfId="0" applyNumberFormat="1" applyBorder="1" applyAlignment="1" applyProtection="1">
      <alignment horizontal="center" wrapText="1"/>
    </xf>
    <xf numFmtId="4" fontId="0" fillId="0" borderId="1" xfId="0" applyNumberFormat="1" applyBorder="1" applyAlignment="1" applyProtection="1">
      <alignment horizontal="center" wrapText="1"/>
    </xf>
    <xf numFmtId="0" fontId="7" fillId="4" borderId="1" xfId="0" applyFont="1" applyFill="1" applyBorder="1" applyAlignment="1" applyProtection="1">
      <alignment horizontal="center" vertical="top" wrapText="1"/>
    </xf>
    <xf numFmtId="0" fontId="9" fillId="4" borderId="1" xfId="0" applyFont="1" applyFill="1" applyBorder="1" applyAlignment="1" applyProtection="1">
      <alignment horizontal="center" vertical="top" wrapText="1"/>
    </xf>
    <xf numFmtId="4" fontId="10" fillId="4" borderId="1" xfId="0" applyNumberFormat="1" applyFont="1" applyFill="1" applyBorder="1" applyAlignment="1" applyProtection="1">
      <alignment horizontal="center" vertical="top" shrinkToFit="1"/>
    </xf>
    <xf numFmtId="10" fontId="10" fillId="4" borderId="1" xfId="0" applyNumberFormat="1" applyFont="1" applyFill="1" applyBorder="1" applyAlignment="1" applyProtection="1">
      <alignment horizontal="center" vertical="top" shrinkToFit="1"/>
    </xf>
    <xf numFmtId="10" fontId="2" fillId="7" borderId="2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EFE9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FE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abSelected="1" topLeftCell="A97" zoomScale="120" zoomScaleNormal="120" workbookViewId="0">
      <selection activeCell="C8" sqref="C8"/>
    </sheetView>
  </sheetViews>
  <sheetFormatPr defaultColWidth="8.83203125" defaultRowHeight="12.75" x14ac:dyDescent="0.2"/>
  <cols>
    <col min="1" max="1" width="8.1640625" customWidth="1"/>
    <col min="2" max="2" width="16.83203125" customWidth="1"/>
    <col min="3" max="3" width="77.5" customWidth="1"/>
    <col min="4" max="4" width="15.5" customWidth="1"/>
    <col min="5" max="5" width="15.1640625" customWidth="1"/>
    <col min="6" max="7" width="14.5" customWidth="1"/>
    <col min="8" max="8" width="15.33203125" customWidth="1"/>
    <col min="9" max="9" width="10.6640625" customWidth="1"/>
  </cols>
  <sheetData>
    <row r="1" spans="1:9" ht="9.75" customHeight="1" x14ac:dyDescent="0.2">
      <c r="A1" s="8" t="s">
        <v>0</v>
      </c>
      <c r="B1" s="8"/>
      <c r="C1" s="8"/>
      <c r="D1" s="8"/>
      <c r="E1" s="8"/>
      <c r="F1" s="8"/>
      <c r="G1" s="8"/>
      <c r="H1" s="8"/>
      <c r="I1" s="9"/>
    </row>
    <row r="2" spans="1:9" ht="9.75" customHeight="1" x14ac:dyDescent="0.2">
      <c r="A2" s="8" t="s">
        <v>1</v>
      </c>
      <c r="B2" s="8"/>
      <c r="C2" s="8"/>
      <c r="D2" s="8"/>
      <c r="E2" s="8"/>
      <c r="F2" s="8"/>
      <c r="G2" s="8"/>
      <c r="H2" s="8"/>
      <c r="I2" s="9"/>
    </row>
    <row r="3" spans="1:9" ht="9.75" customHeight="1" x14ac:dyDescent="0.2">
      <c r="A3" s="8"/>
      <c r="B3" s="8"/>
      <c r="C3" s="8"/>
      <c r="D3" s="8"/>
      <c r="E3" s="8"/>
      <c r="F3" s="8"/>
      <c r="G3" s="8"/>
      <c r="H3" s="8"/>
      <c r="I3" s="9"/>
    </row>
    <row r="4" spans="1:9" ht="9.75" customHeight="1" x14ac:dyDescent="0.2">
      <c r="A4" s="7" t="s">
        <v>2</v>
      </c>
      <c r="B4" s="7"/>
      <c r="C4" s="7"/>
      <c r="D4" s="7"/>
      <c r="E4" s="60">
        <v>0.23769999999999999</v>
      </c>
      <c r="F4" s="10"/>
      <c r="G4" s="10"/>
      <c r="H4" s="11"/>
      <c r="I4" s="9"/>
    </row>
    <row r="5" spans="1:9" ht="19.5" customHeight="1" x14ac:dyDescent="0.2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4" t="s">
        <v>8</v>
      </c>
      <c r="G5" s="15" t="s">
        <v>9</v>
      </c>
      <c r="H5" s="13" t="s">
        <v>10</v>
      </c>
      <c r="I5" s="9"/>
    </row>
    <row r="6" spans="1:9" ht="15" customHeight="1" x14ac:dyDescent="0.2">
      <c r="A6" s="16">
        <v>1</v>
      </c>
      <c r="B6" s="17"/>
      <c r="C6" s="18" t="s">
        <v>11</v>
      </c>
      <c r="D6" s="17"/>
      <c r="E6" s="17"/>
      <c r="F6" s="17"/>
      <c r="G6" s="17"/>
      <c r="H6" s="17"/>
      <c r="I6" s="9"/>
    </row>
    <row r="7" spans="1:9" ht="15" customHeight="1" x14ac:dyDescent="0.2">
      <c r="A7" s="19">
        <v>1.1000000000000001</v>
      </c>
      <c r="B7" s="20" t="s">
        <v>12</v>
      </c>
      <c r="C7" s="21" t="s">
        <v>13</v>
      </c>
      <c r="D7" s="20" t="s">
        <v>14</v>
      </c>
      <c r="E7" s="22" t="s">
        <v>15</v>
      </c>
      <c r="F7" s="22"/>
      <c r="G7" s="23">
        <f>ROUND(F7*(1+$E$4),2)</f>
        <v>0</v>
      </c>
      <c r="H7" s="23">
        <f>ROUND(G7*E7,2)</f>
        <v>0</v>
      </c>
      <c r="I7" s="9"/>
    </row>
    <row r="8" spans="1:9" ht="12" customHeight="1" x14ac:dyDescent="0.2">
      <c r="A8" s="19">
        <v>1.2</v>
      </c>
      <c r="B8" s="24">
        <v>98458</v>
      </c>
      <c r="C8" s="21" t="s">
        <v>16</v>
      </c>
      <c r="D8" s="20" t="s">
        <v>17</v>
      </c>
      <c r="E8" s="22" t="s">
        <v>18</v>
      </c>
      <c r="F8" s="22"/>
      <c r="G8" s="23">
        <f>ROUND(F8*(1+$E$4),2)</f>
        <v>0</v>
      </c>
      <c r="H8" s="23">
        <f>ROUND(G8*E8,2)</f>
        <v>0</v>
      </c>
      <c r="I8" s="9"/>
    </row>
    <row r="9" spans="1:9" ht="19.5" customHeight="1" x14ac:dyDescent="0.2">
      <c r="A9" s="19">
        <v>1.3</v>
      </c>
      <c r="B9" s="24">
        <v>97637</v>
      </c>
      <c r="C9" s="21" t="s">
        <v>19</v>
      </c>
      <c r="D9" s="20" t="s">
        <v>17</v>
      </c>
      <c r="E9" s="22" t="s">
        <v>18</v>
      </c>
      <c r="F9" s="22"/>
      <c r="G9" s="23">
        <f>ROUND(F9*(1+$E$4),2)</f>
        <v>0</v>
      </c>
      <c r="H9" s="23">
        <f>ROUND(G9*E9,2)</f>
        <v>0</v>
      </c>
      <c r="I9" s="9"/>
    </row>
    <row r="10" spans="1:9" ht="19.5" customHeight="1" x14ac:dyDescent="0.2">
      <c r="A10" s="19">
        <v>1.4</v>
      </c>
      <c r="B10" s="24">
        <v>4813</v>
      </c>
      <c r="C10" s="21" t="s">
        <v>20</v>
      </c>
      <c r="D10" s="20" t="s">
        <v>17</v>
      </c>
      <c r="E10" s="22" t="s">
        <v>21</v>
      </c>
      <c r="F10" s="22"/>
      <c r="G10" s="23">
        <f>ROUND(F10*(1+$E$4),2)</f>
        <v>0</v>
      </c>
      <c r="H10" s="23">
        <f>ROUND(G10*E10,2)</f>
        <v>0</v>
      </c>
      <c r="I10" s="9"/>
    </row>
    <row r="11" spans="1:9" ht="10.5" customHeight="1" x14ac:dyDescent="0.2">
      <c r="A11" s="19">
        <v>1.5</v>
      </c>
      <c r="B11" s="24">
        <v>99059</v>
      </c>
      <c r="C11" s="21" t="s">
        <v>22</v>
      </c>
      <c r="D11" s="20" t="s">
        <v>23</v>
      </c>
      <c r="E11" s="22" t="s">
        <v>24</v>
      </c>
      <c r="F11" s="22"/>
      <c r="G11" s="23">
        <f>ROUND(F11*(1+$E$4),2)</f>
        <v>0</v>
      </c>
      <c r="H11" s="23">
        <f>ROUND(G11*E11,2)</f>
        <v>0</v>
      </c>
      <c r="I11" s="9"/>
    </row>
    <row r="12" spans="1:9" ht="12" customHeight="1" x14ac:dyDescent="0.2">
      <c r="A12" s="25"/>
      <c r="B12" s="25"/>
      <c r="C12" s="26" t="s">
        <v>25</v>
      </c>
      <c r="D12" s="25"/>
      <c r="E12" s="25"/>
      <c r="F12" s="25"/>
      <c r="G12" s="27"/>
      <c r="H12" s="28">
        <f>SUM(H7:H11)</f>
        <v>0</v>
      </c>
      <c r="I12" s="9"/>
    </row>
    <row r="13" spans="1:9" ht="12.75" customHeight="1" x14ac:dyDescent="0.2">
      <c r="A13" s="16">
        <v>2</v>
      </c>
      <c r="B13" s="29"/>
      <c r="C13" s="18" t="s">
        <v>26</v>
      </c>
      <c r="D13" s="29"/>
      <c r="E13" s="29"/>
      <c r="F13" s="29"/>
      <c r="G13" s="30"/>
      <c r="H13" s="30"/>
      <c r="I13" s="9"/>
    </row>
    <row r="14" spans="1:9" ht="11.25" customHeight="1" x14ac:dyDescent="0.2">
      <c r="A14" s="19">
        <v>2.1</v>
      </c>
      <c r="B14" s="24">
        <v>96522</v>
      </c>
      <c r="C14" s="21" t="s">
        <v>27</v>
      </c>
      <c r="D14" s="20" t="s">
        <v>28</v>
      </c>
      <c r="E14" s="22" t="s">
        <v>29</v>
      </c>
      <c r="F14" s="22"/>
      <c r="G14" s="23">
        <f>ROUND(F14*(1+$E$4),2)</f>
        <v>0</v>
      </c>
      <c r="H14" s="23">
        <f>ROUND(G14*E14,2)</f>
        <v>0</v>
      </c>
      <c r="I14" s="9"/>
    </row>
    <row r="15" spans="1:9" ht="10.5" customHeight="1" x14ac:dyDescent="0.2">
      <c r="A15" s="19">
        <v>2.2000000000000002</v>
      </c>
      <c r="B15" s="24">
        <v>93382</v>
      </c>
      <c r="C15" s="21" t="s">
        <v>30</v>
      </c>
      <c r="D15" s="20" t="s">
        <v>28</v>
      </c>
      <c r="E15" s="22" t="s">
        <v>29</v>
      </c>
      <c r="F15" s="22"/>
      <c r="G15" s="23">
        <f>ROUND(F15*(1+$E$4),2)</f>
        <v>0</v>
      </c>
      <c r="H15" s="23">
        <f>ROUND(G15*E15,2)</f>
        <v>0</v>
      </c>
      <c r="I15" s="9"/>
    </row>
    <row r="16" spans="1:9" ht="10.5" customHeight="1" x14ac:dyDescent="0.2">
      <c r="A16" s="19">
        <v>2.2999999999999998</v>
      </c>
      <c r="B16" s="24">
        <v>94316</v>
      </c>
      <c r="C16" s="21" t="s">
        <v>31</v>
      </c>
      <c r="D16" s="20" t="s">
        <v>28</v>
      </c>
      <c r="E16" s="22" t="s">
        <v>32</v>
      </c>
      <c r="F16" s="22"/>
      <c r="G16" s="23">
        <f>ROUND(F16*(1+$E$4),2)</f>
        <v>0</v>
      </c>
      <c r="H16" s="23">
        <f>ROUND(G16*E16,2)</f>
        <v>0</v>
      </c>
      <c r="I16" s="9"/>
    </row>
    <row r="17" spans="1:9" ht="12" customHeight="1" x14ac:dyDescent="0.2">
      <c r="A17" s="25"/>
      <c r="B17" s="25"/>
      <c r="C17" s="26" t="s">
        <v>33</v>
      </c>
      <c r="D17" s="25"/>
      <c r="E17" s="25"/>
      <c r="F17" s="25"/>
      <c r="G17" s="27"/>
      <c r="H17" s="28">
        <f>SUM(H14:H16)</f>
        <v>0</v>
      </c>
      <c r="I17" s="9"/>
    </row>
    <row r="18" spans="1:9" ht="12" customHeight="1" x14ac:dyDescent="0.2">
      <c r="A18" s="16">
        <v>3</v>
      </c>
      <c r="B18" s="29"/>
      <c r="C18" s="18" t="s">
        <v>34</v>
      </c>
      <c r="D18" s="29"/>
      <c r="E18" s="29"/>
      <c r="F18" s="29"/>
      <c r="G18" s="30"/>
      <c r="H18" s="30"/>
      <c r="I18" s="9"/>
    </row>
    <row r="19" spans="1:9" ht="10.5" customHeight="1" x14ac:dyDescent="0.2">
      <c r="A19" s="31">
        <v>3.1</v>
      </c>
      <c r="B19" s="32"/>
      <c r="C19" s="33" t="s">
        <v>35</v>
      </c>
      <c r="D19" s="32"/>
      <c r="E19" s="32"/>
      <c r="F19" s="32"/>
      <c r="G19" s="34"/>
      <c r="H19" s="34"/>
      <c r="I19" s="9"/>
    </row>
    <row r="20" spans="1:9" ht="19.5" customHeight="1" x14ac:dyDescent="0.2">
      <c r="A20" s="20" t="s">
        <v>36</v>
      </c>
      <c r="B20" s="24">
        <v>104920</v>
      </c>
      <c r="C20" s="21" t="s">
        <v>37</v>
      </c>
      <c r="D20" s="20" t="s">
        <v>38</v>
      </c>
      <c r="E20" s="22" t="s">
        <v>39</v>
      </c>
      <c r="F20" s="22"/>
      <c r="G20" s="23">
        <f>ROUND(F20*(1+$E$4),2)</f>
        <v>0</v>
      </c>
      <c r="H20" s="23">
        <f>ROUND(G20*E20,2)</f>
        <v>0</v>
      </c>
      <c r="I20" s="9"/>
    </row>
    <row r="21" spans="1:9" ht="19.5" customHeight="1" x14ac:dyDescent="0.2">
      <c r="A21" s="20" t="s">
        <v>40</v>
      </c>
      <c r="B21" s="24">
        <v>96558</v>
      </c>
      <c r="C21" s="21" t="s">
        <v>41</v>
      </c>
      <c r="D21" s="20" t="s">
        <v>28</v>
      </c>
      <c r="E21" s="22" t="s">
        <v>42</v>
      </c>
      <c r="F21" s="22"/>
      <c r="G21" s="23">
        <f>ROUND(F21*(1+$E$4),2)</f>
        <v>0</v>
      </c>
      <c r="H21" s="23">
        <f>ROUND(G21*E21,2)</f>
        <v>0</v>
      </c>
      <c r="I21" s="9"/>
    </row>
    <row r="22" spans="1:9" ht="10.5" customHeight="1" x14ac:dyDescent="0.2">
      <c r="A22" s="31">
        <v>3.2</v>
      </c>
      <c r="B22" s="32"/>
      <c r="C22" s="33" t="s">
        <v>43</v>
      </c>
      <c r="D22" s="32"/>
      <c r="E22" s="32"/>
      <c r="F22" s="32"/>
      <c r="G22" s="34"/>
      <c r="H22" s="34"/>
      <c r="I22" s="9"/>
    </row>
    <row r="23" spans="1:9" ht="19.5" customHeight="1" x14ac:dyDescent="0.2">
      <c r="A23" s="20" t="s">
        <v>44</v>
      </c>
      <c r="B23" s="24">
        <v>104925</v>
      </c>
      <c r="C23" s="21" t="s">
        <v>45</v>
      </c>
      <c r="D23" s="20" t="s">
        <v>17</v>
      </c>
      <c r="E23" s="22" t="s">
        <v>46</v>
      </c>
      <c r="F23" s="22"/>
      <c r="G23" s="23">
        <f t="shared" ref="G23:G28" si="0">ROUND(F23*(1+$E$4),2)</f>
        <v>0</v>
      </c>
      <c r="H23" s="23">
        <f t="shared" ref="H23:H28" si="1">ROUND(G23*E23,2)</f>
        <v>0</v>
      </c>
      <c r="I23" s="9"/>
    </row>
    <row r="24" spans="1:9" ht="19.5" customHeight="1" x14ac:dyDescent="0.2">
      <c r="A24" s="20" t="s">
        <v>47</v>
      </c>
      <c r="B24" s="24">
        <v>104918</v>
      </c>
      <c r="C24" s="21" t="s">
        <v>48</v>
      </c>
      <c r="D24" s="20" t="s">
        <v>38</v>
      </c>
      <c r="E24" s="22" t="s">
        <v>49</v>
      </c>
      <c r="F24" s="22"/>
      <c r="G24" s="23">
        <f t="shared" si="0"/>
        <v>0</v>
      </c>
      <c r="H24" s="23">
        <f t="shared" si="1"/>
        <v>0</v>
      </c>
      <c r="I24" s="9"/>
    </row>
    <row r="25" spans="1:9" ht="19.5" customHeight="1" x14ac:dyDescent="0.2">
      <c r="A25" s="20" t="s">
        <v>50</v>
      </c>
      <c r="B25" s="24">
        <v>104921</v>
      </c>
      <c r="C25" s="21" t="s">
        <v>51</v>
      </c>
      <c r="D25" s="20" t="s">
        <v>38</v>
      </c>
      <c r="E25" s="22" t="s">
        <v>52</v>
      </c>
      <c r="F25" s="22"/>
      <c r="G25" s="23">
        <f t="shared" si="0"/>
        <v>0</v>
      </c>
      <c r="H25" s="23">
        <f t="shared" si="1"/>
        <v>0</v>
      </c>
      <c r="I25" s="9"/>
    </row>
    <row r="26" spans="1:9" ht="19.5" customHeight="1" x14ac:dyDescent="0.2">
      <c r="A26" s="20" t="s">
        <v>53</v>
      </c>
      <c r="B26" s="24">
        <v>104920</v>
      </c>
      <c r="C26" s="21" t="s">
        <v>37</v>
      </c>
      <c r="D26" s="20" t="s">
        <v>38</v>
      </c>
      <c r="E26" s="22" t="s">
        <v>54</v>
      </c>
      <c r="F26" s="22"/>
      <c r="G26" s="23">
        <f t="shared" si="0"/>
        <v>0</v>
      </c>
      <c r="H26" s="23">
        <f t="shared" si="1"/>
        <v>0</v>
      </c>
      <c r="I26" s="9"/>
    </row>
    <row r="27" spans="1:9" ht="19.5" customHeight="1" x14ac:dyDescent="0.2">
      <c r="A27" s="20" t="s">
        <v>55</v>
      </c>
      <c r="B27" s="24">
        <v>96558</v>
      </c>
      <c r="C27" s="21" t="s">
        <v>41</v>
      </c>
      <c r="D27" s="20" t="s">
        <v>28</v>
      </c>
      <c r="E27" s="22" t="s">
        <v>56</v>
      </c>
      <c r="F27" s="22"/>
      <c r="G27" s="23">
        <f t="shared" si="0"/>
        <v>0</v>
      </c>
      <c r="H27" s="23">
        <f t="shared" si="1"/>
        <v>0</v>
      </c>
      <c r="I27" s="9"/>
    </row>
    <row r="28" spans="1:9" ht="19.5" customHeight="1" x14ac:dyDescent="0.2">
      <c r="A28" s="20" t="s">
        <v>57</v>
      </c>
      <c r="B28" s="24">
        <v>90285</v>
      </c>
      <c r="C28" s="21" t="s">
        <v>58</v>
      </c>
      <c r="D28" s="20" t="s">
        <v>28</v>
      </c>
      <c r="E28" s="22" t="s">
        <v>59</v>
      </c>
      <c r="F28" s="22"/>
      <c r="G28" s="23">
        <f t="shared" si="0"/>
        <v>0</v>
      </c>
      <c r="H28" s="23">
        <f t="shared" si="1"/>
        <v>0</v>
      </c>
      <c r="I28" s="9"/>
    </row>
    <row r="29" spans="1:9" ht="10.5" customHeight="1" x14ac:dyDescent="0.2">
      <c r="A29" s="31">
        <v>3.3</v>
      </c>
      <c r="B29" s="32"/>
      <c r="C29" s="33" t="s">
        <v>60</v>
      </c>
      <c r="D29" s="32"/>
      <c r="E29" s="32"/>
      <c r="F29" s="32"/>
      <c r="G29" s="34"/>
      <c r="H29" s="34"/>
      <c r="I29" s="9"/>
    </row>
    <row r="30" spans="1:9" ht="19.5" customHeight="1" x14ac:dyDescent="0.2">
      <c r="A30" s="20" t="s">
        <v>61</v>
      </c>
      <c r="B30" s="24">
        <v>96533</v>
      </c>
      <c r="C30" s="21" t="s">
        <v>62</v>
      </c>
      <c r="D30" s="20" t="s">
        <v>17</v>
      </c>
      <c r="E30" s="22" t="s">
        <v>63</v>
      </c>
      <c r="F30" s="22"/>
      <c r="G30" s="23">
        <f>ROUND(F30*(1+$E$4),2)</f>
        <v>0</v>
      </c>
      <c r="H30" s="23">
        <f>ROUND(G30*E30,2)</f>
        <v>0</v>
      </c>
      <c r="I30" s="9"/>
    </row>
    <row r="31" spans="1:9" ht="19.5" customHeight="1" x14ac:dyDescent="0.2">
      <c r="A31" s="20" t="s">
        <v>64</v>
      </c>
      <c r="B31" s="24">
        <v>104917</v>
      </c>
      <c r="C31" s="21" t="s">
        <v>65</v>
      </c>
      <c r="D31" s="20" t="s">
        <v>38</v>
      </c>
      <c r="E31" s="22" t="s">
        <v>66</v>
      </c>
      <c r="F31" s="22"/>
      <c r="G31" s="23">
        <f>ROUND(F31*(1+$E$4),2)</f>
        <v>0</v>
      </c>
      <c r="H31" s="23">
        <f>ROUND(G31*E31,2)</f>
        <v>0</v>
      </c>
      <c r="I31" s="9"/>
    </row>
    <row r="32" spans="1:9" ht="19.5" customHeight="1" x14ac:dyDescent="0.2">
      <c r="A32" s="20" t="s">
        <v>67</v>
      </c>
      <c r="B32" s="24">
        <v>104919</v>
      </c>
      <c r="C32" s="21" t="s">
        <v>68</v>
      </c>
      <c r="D32" s="20" t="s">
        <v>38</v>
      </c>
      <c r="E32" s="22" t="s">
        <v>69</v>
      </c>
      <c r="F32" s="22"/>
      <c r="G32" s="23">
        <f>ROUND(F32*(1+$E$4),2)</f>
        <v>0</v>
      </c>
      <c r="H32" s="23">
        <f>ROUND(G32*E32,2)</f>
        <v>0</v>
      </c>
      <c r="I32" s="9"/>
    </row>
    <row r="33" spans="1:8" ht="21" x14ac:dyDescent="0.2">
      <c r="A33" s="20" t="s">
        <v>70</v>
      </c>
      <c r="B33" s="35">
        <v>104920</v>
      </c>
      <c r="C33" s="21" t="s">
        <v>37</v>
      </c>
      <c r="D33" s="20" t="s">
        <v>38</v>
      </c>
      <c r="E33" s="22" t="s">
        <v>71</v>
      </c>
      <c r="F33" s="22"/>
      <c r="G33" s="23">
        <f>ROUND(F33*(1+$E$4),2)</f>
        <v>0</v>
      </c>
      <c r="H33" s="23">
        <f>ROUND(G33*E33,2)</f>
        <v>0</v>
      </c>
    </row>
    <row r="34" spans="1:8" ht="21" x14ac:dyDescent="0.2">
      <c r="A34" s="20" t="s">
        <v>72</v>
      </c>
      <c r="B34" s="35">
        <v>96557</v>
      </c>
      <c r="C34" s="21" t="s">
        <v>73</v>
      </c>
      <c r="D34" s="20" t="s">
        <v>28</v>
      </c>
      <c r="E34" s="22" t="s">
        <v>74</v>
      </c>
      <c r="F34" s="22"/>
      <c r="G34" s="23">
        <f>ROUND(F34*(1+$E$4),2)</f>
        <v>0</v>
      </c>
      <c r="H34" s="23">
        <f>ROUND(G34*E34,2)</f>
        <v>0</v>
      </c>
    </row>
    <row r="35" spans="1:8" x14ac:dyDescent="0.2">
      <c r="A35" s="31">
        <v>3.4</v>
      </c>
      <c r="B35" s="32"/>
      <c r="C35" s="33" t="s">
        <v>75</v>
      </c>
      <c r="D35" s="32"/>
      <c r="E35" s="32"/>
      <c r="F35" s="32"/>
      <c r="G35" s="32"/>
      <c r="H35" s="32"/>
    </row>
    <row r="36" spans="1:8" ht="21" x14ac:dyDescent="0.2">
      <c r="A36" s="20" t="s">
        <v>76</v>
      </c>
      <c r="B36" s="35">
        <v>96534</v>
      </c>
      <c r="C36" s="21" t="s">
        <v>77</v>
      </c>
      <c r="D36" s="20" t="s">
        <v>17</v>
      </c>
      <c r="E36" s="22" t="s">
        <v>78</v>
      </c>
      <c r="F36" s="22"/>
      <c r="G36" s="23">
        <f t="shared" ref="G36:G43" si="2">ROUND(F36*(1+$E$4),2)</f>
        <v>0</v>
      </c>
      <c r="H36" s="23">
        <f t="shared" ref="H36:H43" si="3">ROUND(G36*E36,2)</f>
        <v>0</v>
      </c>
    </row>
    <row r="37" spans="1:8" ht="21" x14ac:dyDescent="0.2">
      <c r="A37" s="20" t="s">
        <v>79</v>
      </c>
      <c r="B37" s="35">
        <v>104916</v>
      </c>
      <c r="C37" s="21" t="s">
        <v>80</v>
      </c>
      <c r="D37" s="20" t="s">
        <v>38</v>
      </c>
      <c r="E37" s="22" t="s">
        <v>81</v>
      </c>
      <c r="F37" s="22"/>
      <c r="G37" s="23">
        <f t="shared" si="2"/>
        <v>0</v>
      </c>
      <c r="H37" s="23">
        <f t="shared" si="3"/>
        <v>0</v>
      </c>
    </row>
    <row r="38" spans="1:8" ht="21" x14ac:dyDescent="0.2">
      <c r="A38" s="20" t="s">
        <v>82</v>
      </c>
      <c r="B38" s="35">
        <v>104917</v>
      </c>
      <c r="C38" s="21" t="s">
        <v>65</v>
      </c>
      <c r="D38" s="20" t="s">
        <v>38</v>
      </c>
      <c r="E38" s="22" t="s">
        <v>83</v>
      </c>
      <c r="F38" s="22"/>
      <c r="G38" s="23">
        <f t="shared" si="2"/>
        <v>0</v>
      </c>
      <c r="H38" s="23">
        <f t="shared" si="3"/>
        <v>0</v>
      </c>
    </row>
    <row r="39" spans="1:8" ht="21" x14ac:dyDescent="0.2">
      <c r="A39" s="20" t="s">
        <v>84</v>
      </c>
      <c r="B39" s="35">
        <v>104918</v>
      </c>
      <c r="C39" s="21" t="s">
        <v>48</v>
      </c>
      <c r="D39" s="20" t="s">
        <v>38</v>
      </c>
      <c r="E39" s="22" t="s">
        <v>85</v>
      </c>
      <c r="F39" s="22"/>
      <c r="G39" s="23">
        <f t="shared" si="2"/>
        <v>0</v>
      </c>
      <c r="H39" s="23">
        <f t="shared" si="3"/>
        <v>0</v>
      </c>
    </row>
    <row r="40" spans="1:8" ht="21" x14ac:dyDescent="0.2">
      <c r="A40" s="20" t="s">
        <v>86</v>
      </c>
      <c r="B40" s="35">
        <v>104919</v>
      </c>
      <c r="C40" s="21" t="s">
        <v>68</v>
      </c>
      <c r="D40" s="20" t="s">
        <v>38</v>
      </c>
      <c r="E40" s="22" t="s">
        <v>87</v>
      </c>
      <c r="F40" s="22"/>
      <c r="G40" s="23">
        <f t="shared" si="2"/>
        <v>0</v>
      </c>
      <c r="H40" s="23">
        <f t="shared" si="3"/>
        <v>0</v>
      </c>
    </row>
    <row r="41" spans="1:8" ht="21" x14ac:dyDescent="0.2">
      <c r="A41" s="20" t="s">
        <v>88</v>
      </c>
      <c r="B41" s="35">
        <v>104920</v>
      </c>
      <c r="C41" s="21" t="s">
        <v>37</v>
      </c>
      <c r="D41" s="20" t="s">
        <v>38</v>
      </c>
      <c r="E41" s="22" t="s">
        <v>89</v>
      </c>
      <c r="F41" s="22"/>
      <c r="G41" s="23">
        <f t="shared" si="2"/>
        <v>0</v>
      </c>
      <c r="H41" s="23">
        <f t="shared" si="3"/>
        <v>0</v>
      </c>
    </row>
    <row r="42" spans="1:8" ht="21" x14ac:dyDescent="0.2">
      <c r="A42" s="20" t="s">
        <v>90</v>
      </c>
      <c r="B42" s="35">
        <v>104921</v>
      </c>
      <c r="C42" s="21" t="s">
        <v>51</v>
      </c>
      <c r="D42" s="20" t="s">
        <v>38</v>
      </c>
      <c r="E42" s="22" t="s">
        <v>91</v>
      </c>
      <c r="F42" s="22"/>
      <c r="G42" s="23">
        <f t="shared" si="2"/>
        <v>0</v>
      </c>
      <c r="H42" s="23">
        <f t="shared" si="3"/>
        <v>0</v>
      </c>
    </row>
    <row r="43" spans="1:8" ht="21" x14ac:dyDescent="0.2">
      <c r="A43" s="20" t="s">
        <v>92</v>
      </c>
      <c r="B43" s="35">
        <v>96557</v>
      </c>
      <c r="C43" s="21" t="s">
        <v>73</v>
      </c>
      <c r="D43" s="20" t="s">
        <v>28</v>
      </c>
      <c r="E43" s="22" t="s">
        <v>93</v>
      </c>
      <c r="F43" s="22"/>
      <c r="G43" s="23">
        <f t="shared" si="2"/>
        <v>0</v>
      </c>
      <c r="H43" s="23">
        <f t="shared" si="3"/>
        <v>0</v>
      </c>
    </row>
    <row r="44" spans="1:8" x14ac:dyDescent="0.2">
      <c r="A44" s="31">
        <v>3.5</v>
      </c>
      <c r="B44" s="32"/>
      <c r="C44" s="33" t="s">
        <v>94</v>
      </c>
      <c r="D44" s="32"/>
      <c r="E44" s="32"/>
      <c r="F44" s="32"/>
      <c r="G44" s="32"/>
      <c r="H44" s="32"/>
    </row>
    <row r="45" spans="1:8" x14ac:dyDescent="0.2">
      <c r="A45" s="20" t="s">
        <v>95</v>
      </c>
      <c r="B45" s="35">
        <v>98556</v>
      </c>
      <c r="C45" s="21" t="s">
        <v>96</v>
      </c>
      <c r="D45" s="20" t="s">
        <v>17</v>
      </c>
      <c r="E45" s="22" t="s">
        <v>97</v>
      </c>
      <c r="F45" s="22"/>
      <c r="G45" s="23">
        <f>ROUND(F45*(1+$E$4),2)</f>
        <v>0</v>
      </c>
      <c r="H45" s="23">
        <f>ROUND(G45*E45,2)</f>
        <v>0</v>
      </c>
    </row>
    <row r="46" spans="1:8" x14ac:dyDescent="0.2">
      <c r="A46" s="25"/>
      <c r="B46" s="25"/>
      <c r="C46" s="26" t="s">
        <v>98</v>
      </c>
      <c r="D46" s="25"/>
      <c r="E46" s="25"/>
      <c r="F46" s="25"/>
      <c r="G46" s="25"/>
      <c r="H46" s="28">
        <f>SUM(H20:H45)</f>
        <v>0</v>
      </c>
    </row>
    <row r="47" spans="1:8" x14ac:dyDescent="0.2">
      <c r="A47" s="16">
        <v>4</v>
      </c>
      <c r="B47" s="29"/>
      <c r="C47" s="18" t="s">
        <v>99</v>
      </c>
      <c r="D47" s="29"/>
      <c r="E47" s="29"/>
      <c r="F47" s="29"/>
      <c r="G47" s="29"/>
      <c r="H47" s="29"/>
    </row>
    <row r="48" spans="1:8" x14ac:dyDescent="0.2">
      <c r="A48" s="31">
        <v>4.0999999999999996</v>
      </c>
      <c r="B48" s="32"/>
      <c r="C48" s="33" t="s">
        <v>100</v>
      </c>
      <c r="D48" s="32"/>
      <c r="E48" s="32"/>
      <c r="F48" s="32"/>
      <c r="G48" s="32"/>
      <c r="H48" s="32"/>
    </row>
    <row r="49" spans="1:8" x14ac:dyDescent="0.2">
      <c r="A49" s="20" t="s">
        <v>101</v>
      </c>
      <c r="B49" s="35">
        <v>92265</v>
      </c>
      <c r="C49" s="21" t="s">
        <v>102</v>
      </c>
      <c r="D49" s="20" t="s">
        <v>17</v>
      </c>
      <c r="E49" s="22" t="s">
        <v>103</v>
      </c>
      <c r="F49" s="22"/>
      <c r="G49" s="23">
        <f t="shared" ref="G49:G54" si="4">ROUND(F49*(1+$E$4),2)</f>
        <v>0</v>
      </c>
      <c r="H49" s="23">
        <f t="shared" ref="H49:H54" si="5">ROUND(G49*E49,2)</f>
        <v>0</v>
      </c>
    </row>
    <row r="50" spans="1:8" ht="21" x14ac:dyDescent="0.2">
      <c r="A50" s="20" t="s">
        <v>104</v>
      </c>
      <c r="B50" s="35">
        <v>92760</v>
      </c>
      <c r="C50" s="21" t="s">
        <v>105</v>
      </c>
      <c r="D50" s="20" t="s">
        <v>38</v>
      </c>
      <c r="E50" s="22" t="s">
        <v>106</v>
      </c>
      <c r="F50" s="22"/>
      <c r="G50" s="23">
        <f t="shared" si="4"/>
        <v>0</v>
      </c>
      <c r="H50" s="23">
        <f t="shared" si="5"/>
        <v>0</v>
      </c>
    </row>
    <row r="51" spans="1:8" ht="21" x14ac:dyDescent="0.2">
      <c r="A51" s="20" t="s">
        <v>107</v>
      </c>
      <c r="B51" s="35">
        <v>92761</v>
      </c>
      <c r="C51" s="21" t="s">
        <v>108</v>
      </c>
      <c r="D51" s="20" t="s">
        <v>38</v>
      </c>
      <c r="E51" s="22" t="s">
        <v>109</v>
      </c>
      <c r="F51" s="22"/>
      <c r="G51" s="23">
        <f t="shared" si="4"/>
        <v>0</v>
      </c>
      <c r="H51" s="23">
        <f t="shared" si="5"/>
        <v>0</v>
      </c>
    </row>
    <row r="52" spans="1:8" ht="21" x14ac:dyDescent="0.2">
      <c r="A52" s="20" t="s">
        <v>110</v>
      </c>
      <c r="B52" s="35">
        <v>92763</v>
      </c>
      <c r="C52" s="21" t="s">
        <v>111</v>
      </c>
      <c r="D52" s="20" t="s">
        <v>38</v>
      </c>
      <c r="E52" s="22" t="s">
        <v>112</v>
      </c>
      <c r="F52" s="22"/>
      <c r="G52" s="23">
        <f t="shared" si="4"/>
        <v>0</v>
      </c>
      <c r="H52" s="23">
        <f t="shared" si="5"/>
        <v>0</v>
      </c>
    </row>
    <row r="53" spans="1:8" ht="21" x14ac:dyDescent="0.2">
      <c r="A53" s="20" t="s">
        <v>113</v>
      </c>
      <c r="B53" s="35">
        <v>92765</v>
      </c>
      <c r="C53" s="21" t="s">
        <v>114</v>
      </c>
      <c r="D53" s="20" t="s">
        <v>38</v>
      </c>
      <c r="E53" s="22" t="s">
        <v>115</v>
      </c>
      <c r="F53" s="22"/>
      <c r="G53" s="23">
        <f t="shared" si="4"/>
        <v>0</v>
      </c>
      <c r="H53" s="23">
        <f t="shared" si="5"/>
        <v>0</v>
      </c>
    </row>
    <row r="54" spans="1:8" ht="21" x14ac:dyDescent="0.2">
      <c r="A54" s="20" t="s">
        <v>116</v>
      </c>
      <c r="B54" s="35">
        <v>96557</v>
      </c>
      <c r="C54" s="21" t="s">
        <v>73</v>
      </c>
      <c r="D54" s="20" t="s">
        <v>28</v>
      </c>
      <c r="E54" s="22" t="s">
        <v>117</v>
      </c>
      <c r="F54" s="22"/>
      <c r="G54" s="23">
        <f t="shared" si="4"/>
        <v>0</v>
      </c>
      <c r="H54" s="23">
        <f t="shared" si="5"/>
        <v>0</v>
      </c>
    </row>
    <row r="55" spans="1:8" x14ac:dyDescent="0.2">
      <c r="A55" s="31">
        <v>4.2</v>
      </c>
      <c r="B55" s="32"/>
      <c r="C55" s="33" t="s">
        <v>118</v>
      </c>
      <c r="D55" s="32"/>
      <c r="E55" s="32"/>
      <c r="F55" s="32"/>
      <c r="G55" s="32"/>
      <c r="H55" s="32"/>
    </row>
    <row r="56" spans="1:8" x14ac:dyDescent="0.2">
      <c r="A56" s="20" t="s">
        <v>119</v>
      </c>
      <c r="B56" s="35">
        <v>92265</v>
      </c>
      <c r="C56" s="21" t="s">
        <v>102</v>
      </c>
      <c r="D56" s="20" t="s">
        <v>17</v>
      </c>
      <c r="E56" s="22" t="s">
        <v>120</v>
      </c>
      <c r="F56" s="22"/>
      <c r="G56" s="23">
        <f t="shared" ref="G56:G64" si="6">ROUND(F56*(1+$E$4),2)</f>
        <v>0</v>
      </c>
      <c r="H56" s="23">
        <f t="shared" ref="H56:H64" si="7">ROUND(G56*E56,2)</f>
        <v>0</v>
      </c>
    </row>
    <row r="57" spans="1:8" ht="21" x14ac:dyDescent="0.2">
      <c r="A57" s="20" t="s">
        <v>121</v>
      </c>
      <c r="B57" s="35">
        <v>92759</v>
      </c>
      <c r="C57" s="21" t="s">
        <v>122</v>
      </c>
      <c r="D57" s="20" t="s">
        <v>38</v>
      </c>
      <c r="E57" s="22" t="s">
        <v>123</v>
      </c>
      <c r="F57" s="22"/>
      <c r="G57" s="23">
        <f t="shared" si="6"/>
        <v>0</v>
      </c>
      <c r="H57" s="23">
        <f t="shared" si="7"/>
        <v>0</v>
      </c>
    </row>
    <row r="58" spans="1:8" ht="21" x14ac:dyDescent="0.2">
      <c r="A58" s="20" t="s">
        <v>124</v>
      </c>
      <c r="B58" s="35">
        <v>92760</v>
      </c>
      <c r="C58" s="21" t="s">
        <v>105</v>
      </c>
      <c r="D58" s="20" t="s">
        <v>38</v>
      </c>
      <c r="E58" s="22" t="s">
        <v>125</v>
      </c>
      <c r="F58" s="22"/>
      <c r="G58" s="23">
        <f t="shared" si="6"/>
        <v>0</v>
      </c>
      <c r="H58" s="23">
        <f t="shared" si="7"/>
        <v>0</v>
      </c>
    </row>
    <row r="59" spans="1:8" ht="21" x14ac:dyDescent="0.2">
      <c r="A59" s="20" t="s">
        <v>126</v>
      </c>
      <c r="B59" s="35">
        <v>92761</v>
      </c>
      <c r="C59" s="21" t="s">
        <v>108</v>
      </c>
      <c r="D59" s="20" t="s">
        <v>38</v>
      </c>
      <c r="E59" s="22" t="s">
        <v>127</v>
      </c>
      <c r="F59" s="22"/>
      <c r="G59" s="23">
        <f t="shared" si="6"/>
        <v>0</v>
      </c>
      <c r="H59" s="23">
        <f t="shared" si="7"/>
        <v>0</v>
      </c>
    </row>
    <row r="60" spans="1:8" ht="21" x14ac:dyDescent="0.2">
      <c r="A60" s="20" t="s">
        <v>128</v>
      </c>
      <c r="B60" s="35">
        <v>92762</v>
      </c>
      <c r="C60" s="21" t="s">
        <v>129</v>
      </c>
      <c r="D60" s="20" t="s">
        <v>38</v>
      </c>
      <c r="E60" s="22" t="s">
        <v>130</v>
      </c>
      <c r="F60" s="22"/>
      <c r="G60" s="23">
        <f t="shared" si="6"/>
        <v>0</v>
      </c>
      <c r="H60" s="23">
        <f t="shared" si="7"/>
        <v>0</v>
      </c>
    </row>
    <row r="61" spans="1:8" ht="21" x14ac:dyDescent="0.2">
      <c r="A61" s="20" t="s">
        <v>131</v>
      </c>
      <c r="B61" s="35">
        <v>92763</v>
      </c>
      <c r="C61" s="21" t="s">
        <v>111</v>
      </c>
      <c r="D61" s="20" t="s">
        <v>38</v>
      </c>
      <c r="E61" s="22" t="s">
        <v>132</v>
      </c>
      <c r="F61" s="22"/>
      <c r="G61" s="23">
        <f t="shared" si="6"/>
        <v>0</v>
      </c>
      <c r="H61" s="23">
        <f t="shared" si="7"/>
        <v>0</v>
      </c>
    </row>
    <row r="62" spans="1:8" ht="21" x14ac:dyDescent="0.2">
      <c r="A62" s="20" t="s">
        <v>133</v>
      </c>
      <c r="B62" s="36">
        <v>92764</v>
      </c>
      <c r="C62" s="21" t="s">
        <v>134</v>
      </c>
      <c r="D62" s="20" t="s">
        <v>38</v>
      </c>
      <c r="E62" s="22" t="s">
        <v>135</v>
      </c>
      <c r="F62" s="22"/>
      <c r="G62" s="23">
        <f t="shared" si="6"/>
        <v>0</v>
      </c>
      <c r="H62" s="23">
        <f t="shared" si="7"/>
        <v>0</v>
      </c>
    </row>
    <row r="63" spans="1:8" ht="21" x14ac:dyDescent="0.2">
      <c r="A63" s="20" t="s">
        <v>136</v>
      </c>
      <c r="B63" s="36">
        <v>92765</v>
      </c>
      <c r="C63" s="21" t="s">
        <v>114</v>
      </c>
      <c r="D63" s="20" t="s">
        <v>38</v>
      </c>
      <c r="E63" s="22" t="s">
        <v>137</v>
      </c>
      <c r="F63" s="22"/>
      <c r="G63" s="23">
        <f t="shared" si="6"/>
        <v>0</v>
      </c>
      <c r="H63" s="23">
        <f t="shared" si="7"/>
        <v>0</v>
      </c>
    </row>
    <row r="64" spans="1:8" ht="21" x14ac:dyDescent="0.2">
      <c r="A64" s="20" t="s">
        <v>138</v>
      </c>
      <c r="B64" s="36">
        <v>96557</v>
      </c>
      <c r="C64" s="21" t="s">
        <v>73</v>
      </c>
      <c r="D64" s="20" t="s">
        <v>28</v>
      </c>
      <c r="E64" s="22" t="s">
        <v>139</v>
      </c>
      <c r="F64" s="22"/>
      <c r="G64" s="23">
        <f t="shared" si="6"/>
        <v>0</v>
      </c>
      <c r="H64" s="23">
        <f t="shared" si="7"/>
        <v>0</v>
      </c>
    </row>
    <row r="65" spans="1:8" x14ac:dyDescent="0.2">
      <c r="A65" s="31">
        <v>4.3</v>
      </c>
      <c r="B65" s="32"/>
      <c r="C65" s="33" t="s">
        <v>140</v>
      </c>
      <c r="D65" s="32"/>
      <c r="E65" s="32"/>
      <c r="F65" s="32"/>
      <c r="G65" s="32"/>
      <c r="H65" s="32"/>
    </row>
    <row r="66" spans="1:8" x14ac:dyDescent="0.2">
      <c r="A66" s="20" t="s">
        <v>141</v>
      </c>
      <c r="B66" s="36">
        <v>92265</v>
      </c>
      <c r="C66" s="21" t="s">
        <v>102</v>
      </c>
      <c r="D66" s="20" t="s">
        <v>17</v>
      </c>
      <c r="E66" s="22" t="s">
        <v>142</v>
      </c>
      <c r="F66" s="22"/>
      <c r="G66" s="23">
        <f t="shared" ref="G66:G73" si="8">ROUND(F66*(1+$E$4),2)</f>
        <v>0</v>
      </c>
      <c r="H66" s="23">
        <f t="shared" ref="H66:H73" si="9">ROUND(G66*E66,2)</f>
        <v>0</v>
      </c>
    </row>
    <row r="67" spans="1:8" ht="21" x14ac:dyDescent="0.2">
      <c r="A67" s="20" t="s">
        <v>143</v>
      </c>
      <c r="B67" s="36">
        <v>92759</v>
      </c>
      <c r="C67" s="21" t="s">
        <v>122</v>
      </c>
      <c r="D67" s="20" t="s">
        <v>38</v>
      </c>
      <c r="E67" s="22" t="s">
        <v>144</v>
      </c>
      <c r="F67" s="22"/>
      <c r="G67" s="23">
        <f t="shared" si="8"/>
        <v>0</v>
      </c>
      <c r="H67" s="23">
        <f t="shared" si="9"/>
        <v>0</v>
      </c>
    </row>
    <row r="68" spans="1:8" ht="21" x14ac:dyDescent="0.2">
      <c r="A68" s="20" t="s">
        <v>145</v>
      </c>
      <c r="B68" s="36">
        <v>92760</v>
      </c>
      <c r="C68" s="21" t="s">
        <v>105</v>
      </c>
      <c r="D68" s="20" t="s">
        <v>38</v>
      </c>
      <c r="E68" s="22" t="s">
        <v>146</v>
      </c>
      <c r="F68" s="22"/>
      <c r="G68" s="23">
        <f t="shared" si="8"/>
        <v>0</v>
      </c>
      <c r="H68" s="23">
        <f t="shared" si="9"/>
        <v>0</v>
      </c>
    </row>
    <row r="69" spans="1:8" ht="21" x14ac:dyDescent="0.2">
      <c r="A69" s="20" t="s">
        <v>147</v>
      </c>
      <c r="B69" s="36">
        <v>92761</v>
      </c>
      <c r="C69" s="21" t="s">
        <v>108</v>
      </c>
      <c r="D69" s="20" t="s">
        <v>38</v>
      </c>
      <c r="E69" s="22" t="s">
        <v>148</v>
      </c>
      <c r="F69" s="22"/>
      <c r="G69" s="23">
        <f t="shared" si="8"/>
        <v>0</v>
      </c>
      <c r="H69" s="23">
        <f t="shared" si="9"/>
        <v>0</v>
      </c>
    </row>
    <row r="70" spans="1:8" ht="21" x14ac:dyDescent="0.2">
      <c r="A70" s="20" t="s">
        <v>149</v>
      </c>
      <c r="B70" s="36">
        <v>92762</v>
      </c>
      <c r="C70" s="21" t="s">
        <v>129</v>
      </c>
      <c r="D70" s="20" t="s">
        <v>38</v>
      </c>
      <c r="E70" s="22" t="s">
        <v>150</v>
      </c>
      <c r="F70" s="22"/>
      <c r="G70" s="23">
        <f t="shared" si="8"/>
        <v>0</v>
      </c>
      <c r="H70" s="23">
        <f t="shared" si="9"/>
        <v>0</v>
      </c>
    </row>
    <row r="71" spans="1:8" ht="21" x14ac:dyDescent="0.2">
      <c r="A71" s="20" t="s">
        <v>151</v>
      </c>
      <c r="B71" s="36">
        <v>92763</v>
      </c>
      <c r="C71" s="21" t="s">
        <v>111</v>
      </c>
      <c r="D71" s="20" t="s">
        <v>38</v>
      </c>
      <c r="E71" s="22" t="s">
        <v>152</v>
      </c>
      <c r="F71" s="22"/>
      <c r="G71" s="23">
        <f t="shared" si="8"/>
        <v>0</v>
      </c>
      <c r="H71" s="23">
        <f t="shared" si="9"/>
        <v>0</v>
      </c>
    </row>
    <row r="72" spans="1:8" ht="21" x14ac:dyDescent="0.2">
      <c r="A72" s="20" t="s">
        <v>153</v>
      </c>
      <c r="B72" s="36">
        <v>92764</v>
      </c>
      <c r="C72" s="21" t="s">
        <v>134</v>
      </c>
      <c r="D72" s="20" t="s">
        <v>38</v>
      </c>
      <c r="E72" s="22" t="s">
        <v>154</v>
      </c>
      <c r="F72" s="22"/>
      <c r="G72" s="23">
        <f t="shared" si="8"/>
        <v>0</v>
      </c>
      <c r="H72" s="23">
        <f t="shared" si="9"/>
        <v>0</v>
      </c>
    </row>
    <row r="73" spans="1:8" ht="21" x14ac:dyDescent="0.2">
      <c r="A73" s="20" t="s">
        <v>155</v>
      </c>
      <c r="B73" s="36">
        <v>96557</v>
      </c>
      <c r="C73" s="21" t="s">
        <v>73</v>
      </c>
      <c r="D73" s="20" t="s">
        <v>28</v>
      </c>
      <c r="E73" s="22" t="s">
        <v>156</v>
      </c>
      <c r="F73" s="22"/>
      <c r="G73" s="23">
        <f t="shared" si="8"/>
        <v>0</v>
      </c>
      <c r="H73" s="23">
        <f t="shared" si="9"/>
        <v>0</v>
      </c>
    </row>
    <row r="74" spans="1:8" x14ac:dyDescent="0.2">
      <c r="A74" s="31">
        <v>4.4000000000000004</v>
      </c>
      <c r="B74" s="32"/>
      <c r="C74" s="33" t="s">
        <v>157</v>
      </c>
      <c r="D74" s="32"/>
      <c r="E74" s="32"/>
      <c r="F74" s="32"/>
      <c r="G74" s="32"/>
      <c r="H74" s="32"/>
    </row>
    <row r="75" spans="1:8" ht="21" x14ac:dyDescent="0.2">
      <c r="A75" s="20" t="s">
        <v>158</v>
      </c>
      <c r="B75" s="36">
        <v>102074</v>
      </c>
      <c r="C75" s="21" t="s">
        <v>159</v>
      </c>
      <c r="D75" s="20" t="s">
        <v>28</v>
      </c>
      <c r="E75" s="22" t="s">
        <v>160</v>
      </c>
      <c r="F75" s="22"/>
      <c r="G75" s="23">
        <f>ROUND(F75*(1+$E$4),2)</f>
        <v>0</v>
      </c>
      <c r="H75" s="23">
        <f>ROUND(G75*E75,2)</f>
        <v>0</v>
      </c>
    </row>
    <row r="76" spans="1:8" x14ac:dyDescent="0.2">
      <c r="A76" s="25"/>
      <c r="B76" s="25"/>
      <c r="C76" s="26" t="s">
        <v>161</v>
      </c>
      <c r="D76" s="25"/>
      <c r="E76" s="25"/>
      <c r="F76" s="25"/>
      <c r="G76" s="25"/>
      <c r="H76" s="28">
        <f>SUM(H49:H75)</f>
        <v>0</v>
      </c>
    </row>
    <row r="77" spans="1:8" x14ac:dyDescent="0.2">
      <c r="A77" s="16">
        <v>5</v>
      </c>
      <c r="B77" s="29"/>
      <c r="C77" s="18" t="s">
        <v>162</v>
      </c>
      <c r="D77" s="29"/>
      <c r="E77" s="29"/>
      <c r="F77" s="29"/>
      <c r="G77" s="29"/>
      <c r="H77" s="29"/>
    </row>
    <row r="78" spans="1:8" x14ac:dyDescent="0.2">
      <c r="A78" s="19">
        <v>5.0999999999999996</v>
      </c>
      <c r="B78" s="36">
        <v>92267</v>
      </c>
      <c r="C78" s="21" t="s">
        <v>163</v>
      </c>
      <c r="D78" s="20" t="s">
        <v>17</v>
      </c>
      <c r="E78" s="22" t="s">
        <v>164</v>
      </c>
      <c r="F78" s="22"/>
      <c r="G78" s="23">
        <f>ROUND(F78*(1+$E$4),2)</f>
        <v>0</v>
      </c>
      <c r="H78" s="23">
        <f>ROUND(G78*E78,2)</f>
        <v>0</v>
      </c>
    </row>
    <row r="79" spans="1:8" ht="21" x14ac:dyDescent="0.2">
      <c r="A79" s="19">
        <v>5.2</v>
      </c>
      <c r="B79" s="36">
        <v>7156</v>
      </c>
      <c r="C79" s="21" t="s">
        <v>165</v>
      </c>
      <c r="D79" s="20" t="s">
        <v>17</v>
      </c>
      <c r="E79" s="22" t="s">
        <v>166</v>
      </c>
      <c r="F79" s="22"/>
      <c r="G79" s="23">
        <f>ROUND(F79*(1+$E$4),2)</f>
        <v>0</v>
      </c>
      <c r="H79" s="23">
        <f>ROUND(G79*E79,2)</f>
        <v>0</v>
      </c>
    </row>
    <row r="80" spans="1:8" x14ac:dyDescent="0.2">
      <c r="A80" s="19">
        <v>5.3</v>
      </c>
      <c r="B80" s="24">
        <v>857</v>
      </c>
      <c r="C80" s="21" t="s">
        <v>167</v>
      </c>
      <c r="D80" s="20" t="s">
        <v>23</v>
      </c>
      <c r="E80" s="22" t="s">
        <v>168</v>
      </c>
      <c r="F80" s="22"/>
      <c r="G80" s="23">
        <f>ROUND(F80*(1+$E$4),2)</f>
        <v>0</v>
      </c>
      <c r="H80" s="23">
        <f>ROUND(G80*E80,2)</f>
        <v>0</v>
      </c>
    </row>
    <row r="81" spans="1:8" ht="21" x14ac:dyDescent="0.2">
      <c r="A81" s="19">
        <v>5.4</v>
      </c>
      <c r="B81" s="36">
        <v>103674</v>
      </c>
      <c r="C81" s="21" t="s">
        <v>169</v>
      </c>
      <c r="D81" s="20" t="s">
        <v>28</v>
      </c>
      <c r="E81" s="22" t="s">
        <v>170</v>
      </c>
      <c r="F81" s="22"/>
      <c r="G81" s="23">
        <f>ROUND(F81*(1+$E$4),2)</f>
        <v>0</v>
      </c>
      <c r="H81" s="23">
        <f>ROUND(G81*E81,2)</f>
        <v>0</v>
      </c>
    </row>
    <row r="82" spans="1:8" x14ac:dyDescent="0.2">
      <c r="A82" s="25"/>
      <c r="B82" s="25"/>
      <c r="C82" s="26" t="s">
        <v>171</v>
      </c>
      <c r="D82" s="25"/>
      <c r="E82" s="25"/>
      <c r="F82" s="25"/>
      <c r="G82" s="25"/>
      <c r="H82" s="28">
        <f>SUM(H78:H81)</f>
        <v>0</v>
      </c>
    </row>
    <row r="83" spans="1:8" x14ac:dyDescent="0.2">
      <c r="A83" s="16">
        <v>6</v>
      </c>
      <c r="B83" s="29"/>
      <c r="C83" s="18" t="s">
        <v>172</v>
      </c>
      <c r="D83" s="29"/>
      <c r="E83" s="29"/>
      <c r="F83" s="29"/>
      <c r="G83" s="29"/>
      <c r="H83" s="29"/>
    </row>
    <row r="84" spans="1:8" ht="21" x14ac:dyDescent="0.2">
      <c r="A84" s="19">
        <v>6.1</v>
      </c>
      <c r="B84" s="36">
        <v>100341</v>
      </c>
      <c r="C84" s="21" t="s">
        <v>173</v>
      </c>
      <c r="D84" s="20" t="s">
        <v>17</v>
      </c>
      <c r="E84" s="22" t="s">
        <v>174</v>
      </c>
      <c r="F84" s="22"/>
      <c r="G84" s="23">
        <f t="shared" ref="G84:G91" si="10">ROUND(F84*(1+$E$4),2)</f>
        <v>0</v>
      </c>
      <c r="H84" s="23">
        <f t="shared" ref="H84:H91" si="11">ROUND(G84*E84,2)</f>
        <v>0</v>
      </c>
    </row>
    <row r="85" spans="1:8" ht="21" x14ac:dyDescent="0.2">
      <c r="A85" s="19">
        <v>6.2</v>
      </c>
      <c r="B85" s="36">
        <v>100342</v>
      </c>
      <c r="C85" s="21" t="s">
        <v>175</v>
      </c>
      <c r="D85" s="20" t="s">
        <v>38</v>
      </c>
      <c r="E85" s="22" t="s">
        <v>176</v>
      </c>
      <c r="F85" s="22"/>
      <c r="G85" s="23">
        <f t="shared" si="10"/>
        <v>0</v>
      </c>
      <c r="H85" s="23">
        <f t="shared" si="11"/>
        <v>0</v>
      </c>
    </row>
    <row r="86" spans="1:8" ht="21" x14ac:dyDescent="0.2">
      <c r="A86" s="19">
        <v>6.3</v>
      </c>
      <c r="B86" s="36">
        <v>100343</v>
      </c>
      <c r="C86" s="21" t="s">
        <v>177</v>
      </c>
      <c r="D86" s="20" t="s">
        <v>38</v>
      </c>
      <c r="E86" s="22" t="s">
        <v>178</v>
      </c>
      <c r="F86" s="22"/>
      <c r="G86" s="23">
        <f t="shared" si="10"/>
        <v>0</v>
      </c>
      <c r="H86" s="23">
        <f t="shared" si="11"/>
        <v>0</v>
      </c>
    </row>
    <row r="87" spans="1:8" ht="21" x14ac:dyDescent="0.2">
      <c r="A87" s="19">
        <v>6.4</v>
      </c>
      <c r="B87" s="36">
        <v>100344</v>
      </c>
      <c r="C87" s="21" t="s">
        <v>179</v>
      </c>
      <c r="D87" s="20" t="s">
        <v>38</v>
      </c>
      <c r="E87" s="22" t="s">
        <v>180</v>
      </c>
      <c r="F87" s="22"/>
      <c r="G87" s="23">
        <f t="shared" si="10"/>
        <v>0</v>
      </c>
      <c r="H87" s="23">
        <f t="shared" si="11"/>
        <v>0</v>
      </c>
    </row>
    <row r="88" spans="1:8" ht="21" x14ac:dyDescent="0.2">
      <c r="A88" s="19">
        <v>6.5</v>
      </c>
      <c r="B88" s="36">
        <v>100345</v>
      </c>
      <c r="C88" s="21" t="s">
        <v>181</v>
      </c>
      <c r="D88" s="20" t="s">
        <v>38</v>
      </c>
      <c r="E88" s="22" t="s">
        <v>182</v>
      </c>
      <c r="F88" s="22"/>
      <c r="G88" s="23">
        <f t="shared" si="10"/>
        <v>0</v>
      </c>
      <c r="H88" s="23">
        <f t="shared" si="11"/>
        <v>0</v>
      </c>
    </row>
    <row r="89" spans="1:8" ht="21" x14ac:dyDescent="0.2">
      <c r="A89" s="19">
        <v>6.6</v>
      </c>
      <c r="B89" s="36">
        <v>7155</v>
      </c>
      <c r="C89" s="21" t="s">
        <v>183</v>
      </c>
      <c r="D89" s="20" t="s">
        <v>17</v>
      </c>
      <c r="E89" s="22" t="s">
        <v>184</v>
      </c>
      <c r="F89" s="22"/>
      <c r="G89" s="23">
        <f t="shared" si="10"/>
        <v>0</v>
      </c>
      <c r="H89" s="23">
        <f t="shared" si="11"/>
        <v>0</v>
      </c>
    </row>
    <row r="90" spans="1:8" ht="21" x14ac:dyDescent="0.2">
      <c r="A90" s="37">
        <v>6.7</v>
      </c>
      <c r="B90" s="36">
        <v>21141</v>
      </c>
      <c r="C90" s="21" t="s">
        <v>185</v>
      </c>
      <c r="D90" s="20" t="s">
        <v>17</v>
      </c>
      <c r="E90" s="22" t="s">
        <v>186</v>
      </c>
      <c r="F90" s="22"/>
      <c r="G90" s="23">
        <f t="shared" si="10"/>
        <v>0</v>
      </c>
      <c r="H90" s="23">
        <f t="shared" si="11"/>
        <v>0</v>
      </c>
    </row>
    <row r="91" spans="1:8" ht="21" x14ac:dyDescent="0.2">
      <c r="A91" s="38">
        <v>6.8</v>
      </c>
      <c r="B91" s="24">
        <v>100349</v>
      </c>
      <c r="C91" s="21" t="s">
        <v>187</v>
      </c>
      <c r="D91" s="20" t="s">
        <v>28</v>
      </c>
      <c r="E91" s="22" t="s">
        <v>188</v>
      </c>
      <c r="F91" s="22"/>
      <c r="G91" s="23">
        <f t="shared" si="10"/>
        <v>0</v>
      </c>
      <c r="H91" s="23">
        <f t="shared" si="11"/>
        <v>0</v>
      </c>
    </row>
    <row r="92" spans="1:8" x14ac:dyDescent="0.2">
      <c r="A92" s="25"/>
      <c r="B92" s="25"/>
      <c r="C92" s="26" t="s">
        <v>189</v>
      </c>
      <c r="D92" s="25"/>
      <c r="E92" s="25"/>
      <c r="F92" s="25"/>
      <c r="G92" s="25"/>
      <c r="H92" s="28">
        <f>SUM(H84:H91)</f>
        <v>0</v>
      </c>
    </row>
    <row r="93" spans="1:8" x14ac:dyDescent="0.2">
      <c r="A93" s="39">
        <v>7</v>
      </c>
      <c r="B93" s="29"/>
      <c r="C93" s="18" t="s">
        <v>190</v>
      </c>
      <c r="D93" s="29"/>
      <c r="E93" s="29"/>
      <c r="F93" s="29"/>
      <c r="G93" s="29"/>
      <c r="H93" s="29"/>
    </row>
    <row r="94" spans="1:8" ht="21" x14ac:dyDescent="0.2">
      <c r="A94" s="38">
        <v>7.1</v>
      </c>
      <c r="B94" s="24">
        <v>100378</v>
      </c>
      <c r="C94" s="21" t="s">
        <v>191</v>
      </c>
      <c r="D94" s="20" t="s">
        <v>38</v>
      </c>
      <c r="E94" s="22" t="s">
        <v>192</v>
      </c>
      <c r="F94" s="22"/>
      <c r="G94" s="23">
        <f t="shared" ref="G94:G101" si="12">ROUND(F94*(1+$E$4),2)</f>
        <v>0</v>
      </c>
      <c r="H94" s="23">
        <f t="shared" ref="H94:H101" si="13">ROUND(G94*E94,2)</f>
        <v>0</v>
      </c>
    </row>
    <row r="95" spans="1:8" ht="31.5" x14ac:dyDescent="0.2">
      <c r="A95" s="40">
        <v>7.2</v>
      </c>
      <c r="B95" s="24">
        <v>104314</v>
      </c>
      <c r="C95" s="21" t="s">
        <v>193</v>
      </c>
      <c r="D95" s="41" t="s">
        <v>38</v>
      </c>
      <c r="E95" s="42" t="s">
        <v>194</v>
      </c>
      <c r="F95" s="42"/>
      <c r="G95" s="23">
        <f t="shared" si="12"/>
        <v>0</v>
      </c>
      <c r="H95" s="23">
        <f t="shared" si="13"/>
        <v>0</v>
      </c>
    </row>
    <row r="96" spans="1:8" x14ac:dyDescent="0.2">
      <c r="A96" s="38">
        <v>7.3</v>
      </c>
      <c r="B96" s="24">
        <v>33</v>
      </c>
      <c r="C96" s="21" t="s">
        <v>195</v>
      </c>
      <c r="D96" s="20" t="s">
        <v>38</v>
      </c>
      <c r="E96" s="22" t="s">
        <v>196</v>
      </c>
      <c r="F96" s="22"/>
      <c r="G96" s="23">
        <f t="shared" si="12"/>
        <v>0</v>
      </c>
      <c r="H96" s="23">
        <f t="shared" si="13"/>
        <v>0</v>
      </c>
    </row>
    <row r="97" spans="1:8" ht="21" x14ac:dyDescent="0.2">
      <c r="A97" s="38">
        <v>7.4</v>
      </c>
      <c r="B97" s="24">
        <v>100723</v>
      </c>
      <c r="C97" s="21" t="s">
        <v>197</v>
      </c>
      <c r="D97" s="20" t="s">
        <v>17</v>
      </c>
      <c r="E97" s="22" t="s">
        <v>198</v>
      </c>
      <c r="F97" s="22"/>
      <c r="G97" s="23">
        <f t="shared" si="12"/>
        <v>0</v>
      </c>
      <c r="H97" s="23">
        <f t="shared" si="13"/>
        <v>0</v>
      </c>
    </row>
    <row r="98" spans="1:8" x14ac:dyDescent="0.2">
      <c r="A98" s="38">
        <v>7.5</v>
      </c>
      <c r="B98" s="24">
        <v>100727</v>
      </c>
      <c r="C98" s="21" t="s">
        <v>199</v>
      </c>
      <c r="D98" s="20" t="s">
        <v>17</v>
      </c>
      <c r="E98" s="22" t="s">
        <v>198</v>
      </c>
      <c r="F98" s="22"/>
      <c r="G98" s="23">
        <f t="shared" si="12"/>
        <v>0</v>
      </c>
      <c r="H98" s="23">
        <f t="shared" si="13"/>
        <v>0</v>
      </c>
    </row>
    <row r="99" spans="1:8" x14ac:dyDescent="0.2">
      <c r="A99" s="38">
        <v>7.6</v>
      </c>
      <c r="B99" s="24">
        <v>101979</v>
      </c>
      <c r="C99" s="21" t="s">
        <v>200</v>
      </c>
      <c r="D99" s="20" t="s">
        <v>23</v>
      </c>
      <c r="E99" s="22" t="s">
        <v>201</v>
      </c>
      <c r="F99" s="22"/>
      <c r="G99" s="23">
        <f t="shared" si="12"/>
        <v>0</v>
      </c>
      <c r="H99" s="23">
        <f t="shared" si="13"/>
        <v>0</v>
      </c>
    </row>
    <row r="100" spans="1:8" x14ac:dyDescent="0.2">
      <c r="A100" s="38">
        <v>7.7</v>
      </c>
      <c r="B100" s="24">
        <v>94228</v>
      </c>
      <c r="C100" s="21" t="s">
        <v>202</v>
      </c>
      <c r="D100" s="20" t="s">
        <v>23</v>
      </c>
      <c r="E100" s="22" t="s">
        <v>203</v>
      </c>
      <c r="F100" s="22"/>
      <c r="G100" s="23">
        <f t="shared" si="12"/>
        <v>0</v>
      </c>
      <c r="H100" s="23">
        <f t="shared" si="13"/>
        <v>0</v>
      </c>
    </row>
    <row r="101" spans="1:8" ht="31.5" x14ac:dyDescent="0.2">
      <c r="A101" s="38">
        <v>7.8</v>
      </c>
      <c r="B101" s="24">
        <v>94216</v>
      </c>
      <c r="C101" s="21" t="s">
        <v>204</v>
      </c>
      <c r="D101" s="20" t="s">
        <v>17</v>
      </c>
      <c r="E101" s="22" t="s">
        <v>205</v>
      </c>
      <c r="F101" s="22"/>
      <c r="G101" s="23">
        <f t="shared" si="12"/>
        <v>0</v>
      </c>
      <c r="H101" s="23">
        <f t="shared" si="13"/>
        <v>0</v>
      </c>
    </row>
    <row r="102" spans="1:8" x14ac:dyDescent="0.2">
      <c r="A102" s="25"/>
      <c r="B102" s="25"/>
      <c r="C102" s="26" t="s">
        <v>206</v>
      </c>
      <c r="D102" s="25"/>
      <c r="E102" s="25"/>
      <c r="F102" s="25"/>
      <c r="G102" s="25"/>
      <c r="H102" s="28">
        <f>SUM(H94:H101)</f>
        <v>0</v>
      </c>
    </row>
    <row r="103" spans="1:8" x14ac:dyDescent="0.2">
      <c r="A103" s="39">
        <v>8</v>
      </c>
      <c r="B103" s="29"/>
      <c r="C103" s="18" t="s">
        <v>207</v>
      </c>
      <c r="D103" s="29"/>
      <c r="E103" s="29"/>
      <c r="F103" s="29"/>
      <c r="G103" s="29"/>
      <c r="H103" s="29"/>
    </row>
    <row r="104" spans="1:8" ht="21" x14ac:dyDescent="0.2">
      <c r="A104" s="38">
        <v>8.1</v>
      </c>
      <c r="B104" s="24">
        <v>89272</v>
      </c>
      <c r="C104" s="21" t="s">
        <v>208</v>
      </c>
      <c r="D104" s="20" t="s">
        <v>209</v>
      </c>
      <c r="E104" s="22" t="s">
        <v>210</v>
      </c>
      <c r="F104" s="22"/>
      <c r="G104" s="23">
        <f>ROUND(F104*(1+$E$4),2)</f>
        <v>0</v>
      </c>
      <c r="H104" s="23">
        <f>ROUND(G104*E104,2)</f>
        <v>0</v>
      </c>
    </row>
    <row r="105" spans="1:8" ht="21" x14ac:dyDescent="0.2">
      <c r="A105" s="38">
        <v>8.1999999999999993</v>
      </c>
      <c r="B105" s="24">
        <v>89273</v>
      </c>
      <c r="C105" s="21" t="s">
        <v>211</v>
      </c>
      <c r="D105" s="20" t="s">
        <v>212</v>
      </c>
      <c r="E105" s="22" t="s">
        <v>213</v>
      </c>
      <c r="F105" s="22"/>
      <c r="G105" s="23">
        <f>ROUND(F105*(1+$E$4),2)</f>
        <v>0</v>
      </c>
      <c r="H105" s="23">
        <f>ROUND(G105*E105,2)</f>
        <v>0</v>
      </c>
    </row>
    <row r="106" spans="1:8" x14ac:dyDescent="0.2">
      <c r="A106" s="25"/>
      <c r="B106" s="25"/>
      <c r="C106" s="26" t="s">
        <v>214</v>
      </c>
      <c r="D106" s="25"/>
      <c r="E106" s="25"/>
      <c r="F106" s="25"/>
      <c r="G106" s="25"/>
      <c r="H106" s="28">
        <f>SUM(H104:H105)</f>
        <v>0</v>
      </c>
    </row>
    <row r="107" spans="1:8" ht="12.75" customHeight="1" x14ac:dyDescent="0.2">
      <c r="A107" s="6" t="s">
        <v>215</v>
      </c>
      <c r="B107" s="6"/>
      <c r="C107" s="6"/>
      <c r="D107" s="6"/>
      <c r="E107" s="6"/>
      <c r="F107" s="6"/>
      <c r="G107" s="6"/>
      <c r="H107" s="43">
        <f>H106+H102+H92+H82+H76+H46+H17+H12</f>
        <v>0</v>
      </c>
    </row>
    <row r="109" spans="1:8" x14ac:dyDescent="0.2">
      <c r="C109" t="s">
        <v>216</v>
      </c>
    </row>
  </sheetData>
  <mergeCells count="5">
    <mergeCell ref="A1:H1"/>
    <mergeCell ref="A2:H2"/>
    <mergeCell ref="A3:H3"/>
    <mergeCell ref="A4:D4"/>
    <mergeCell ref="A107:G10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3" zoomScale="120" zoomScaleNormal="120" workbookViewId="0">
      <selection activeCell="B31" sqref="B31"/>
    </sheetView>
  </sheetViews>
  <sheetFormatPr defaultColWidth="12.83203125" defaultRowHeight="12.75" x14ac:dyDescent="0.2"/>
  <cols>
    <col min="1" max="1" width="4.83203125" customWidth="1"/>
    <col min="2" max="2" width="59.33203125" customWidth="1"/>
    <col min="3" max="3" width="10.1640625" customWidth="1"/>
    <col min="4" max="4" width="13.5" customWidth="1"/>
    <col min="5" max="5" width="12.83203125" customWidth="1"/>
    <col min="6" max="6" width="13.1640625" customWidth="1"/>
    <col min="7" max="7" width="12.6640625" customWidth="1"/>
    <col min="8" max="8" width="12.1640625" customWidth="1"/>
    <col min="9" max="9" width="12.5" customWidth="1"/>
    <col min="10" max="12" width="11.83203125" customWidth="1"/>
  </cols>
  <sheetData>
    <row r="1" spans="1:12" ht="20.25" customHeight="1" x14ac:dyDescent="0.2">
      <c r="A1" s="5" t="s">
        <v>217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0.25" customHeight="1" x14ac:dyDescent="0.2">
      <c r="A2" s="5" t="s">
        <v>218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40.5" customHeight="1" x14ac:dyDescent="0.2">
      <c r="A3" s="5" t="s">
        <v>219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33" customHeight="1" x14ac:dyDescent="0.2">
      <c r="A4" s="45" t="s">
        <v>220</v>
      </c>
      <c r="B4" s="46" t="s">
        <v>221</v>
      </c>
      <c r="C4" s="46" t="s">
        <v>222</v>
      </c>
      <c r="D4" s="46" t="s">
        <v>223</v>
      </c>
      <c r="E4" s="46" t="s">
        <v>224</v>
      </c>
      <c r="F4" s="46" t="s">
        <v>225</v>
      </c>
      <c r="G4" s="46" t="s">
        <v>226</v>
      </c>
      <c r="H4" s="46" t="s">
        <v>227</v>
      </c>
      <c r="I4" s="46" t="s">
        <v>228</v>
      </c>
      <c r="J4" s="47" t="s">
        <v>229</v>
      </c>
      <c r="K4" s="47" t="s">
        <v>230</v>
      </c>
      <c r="L4" s="46" t="s">
        <v>231</v>
      </c>
    </row>
    <row r="5" spans="1:12" ht="17.45" customHeight="1" x14ac:dyDescent="0.2">
      <c r="A5" s="4">
        <v>1</v>
      </c>
      <c r="B5" s="3" t="s">
        <v>11</v>
      </c>
      <c r="C5" s="48" t="s">
        <v>232</v>
      </c>
      <c r="D5" s="49">
        <f>Orçamento!H12</f>
        <v>0</v>
      </c>
      <c r="E5" s="50">
        <f t="shared" ref="E5:K5" si="0">E6*$D$5</f>
        <v>0</v>
      </c>
      <c r="F5" s="50">
        <f t="shared" si="0"/>
        <v>0</v>
      </c>
      <c r="G5" s="50">
        <f t="shared" si="0"/>
        <v>0</v>
      </c>
      <c r="H5" s="50">
        <f t="shared" si="0"/>
        <v>0</v>
      </c>
      <c r="I5" s="50">
        <f t="shared" si="0"/>
        <v>0</v>
      </c>
      <c r="J5" s="50">
        <f t="shared" si="0"/>
        <v>0</v>
      </c>
      <c r="K5" s="50">
        <f t="shared" si="0"/>
        <v>0</v>
      </c>
      <c r="L5" s="50">
        <f t="shared" ref="L5:L20" si="1">SUM(E5:K5)</f>
        <v>0</v>
      </c>
    </row>
    <row r="6" spans="1:12" ht="11.25" customHeight="1" x14ac:dyDescent="0.2">
      <c r="A6" s="4"/>
      <c r="B6" s="3"/>
      <c r="C6" s="44" t="s">
        <v>233</v>
      </c>
      <c r="D6" s="51" t="e">
        <f>D5/$D$21</f>
        <v>#DIV/0!</v>
      </c>
      <c r="E6" s="51"/>
      <c r="F6" s="51"/>
      <c r="G6" s="51"/>
      <c r="H6" s="51"/>
      <c r="I6" s="51"/>
      <c r="J6" s="51"/>
      <c r="K6" s="51"/>
      <c r="L6" s="52">
        <f t="shared" si="1"/>
        <v>0</v>
      </c>
    </row>
    <row r="7" spans="1:12" ht="11.25" customHeight="1" x14ac:dyDescent="0.2">
      <c r="A7" s="4">
        <v>2</v>
      </c>
      <c r="B7" s="3" t="s">
        <v>26</v>
      </c>
      <c r="C7" s="48" t="s">
        <v>232</v>
      </c>
      <c r="D7" s="49">
        <f>Orçamento!H17</f>
        <v>0</v>
      </c>
      <c r="E7" s="50">
        <f t="shared" ref="E7:K7" si="2">E8*$D$7</f>
        <v>0</v>
      </c>
      <c r="F7" s="50">
        <f t="shared" si="2"/>
        <v>0</v>
      </c>
      <c r="G7" s="50">
        <f t="shared" si="2"/>
        <v>0</v>
      </c>
      <c r="H7" s="50">
        <f t="shared" si="2"/>
        <v>0</v>
      </c>
      <c r="I7" s="50">
        <f t="shared" si="2"/>
        <v>0</v>
      </c>
      <c r="J7" s="50">
        <f t="shared" si="2"/>
        <v>0</v>
      </c>
      <c r="K7" s="50">
        <f t="shared" si="2"/>
        <v>0</v>
      </c>
      <c r="L7" s="50">
        <f t="shared" si="1"/>
        <v>0</v>
      </c>
    </row>
    <row r="8" spans="1:12" ht="11.25" customHeight="1" x14ac:dyDescent="0.2">
      <c r="A8" s="4"/>
      <c r="B8" s="3"/>
      <c r="C8" s="44" t="s">
        <v>233</v>
      </c>
      <c r="D8" s="51" t="e">
        <f>D7/$D$21</f>
        <v>#DIV/0!</v>
      </c>
      <c r="E8" s="53"/>
      <c r="F8" s="53"/>
      <c r="G8" s="53"/>
      <c r="H8" s="53"/>
      <c r="I8" s="53"/>
      <c r="J8" s="53"/>
      <c r="K8" s="53"/>
      <c r="L8" s="52">
        <f t="shared" si="1"/>
        <v>0</v>
      </c>
    </row>
    <row r="9" spans="1:12" ht="11.25" customHeight="1" x14ac:dyDescent="0.2">
      <c r="A9" s="4">
        <v>3</v>
      </c>
      <c r="B9" s="3" t="s">
        <v>34</v>
      </c>
      <c r="C9" s="48" t="s">
        <v>232</v>
      </c>
      <c r="D9" s="49">
        <f>Orçamento!H46</f>
        <v>0</v>
      </c>
      <c r="E9" s="50">
        <f t="shared" ref="E9:K9" si="3">E10*$D$9</f>
        <v>0</v>
      </c>
      <c r="F9" s="50">
        <f t="shared" si="3"/>
        <v>0</v>
      </c>
      <c r="G9" s="50">
        <f t="shared" si="3"/>
        <v>0</v>
      </c>
      <c r="H9" s="50">
        <f t="shared" si="3"/>
        <v>0</v>
      </c>
      <c r="I9" s="50">
        <f t="shared" si="3"/>
        <v>0</v>
      </c>
      <c r="J9" s="50">
        <f t="shared" si="3"/>
        <v>0</v>
      </c>
      <c r="K9" s="50">
        <f t="shared" si="3"/>
        <v>0</v>
      </c>
      <c r="L9" s="50">
        <f t="shared" si="1"/>
        <v>0</v>
      </c>
    </row>
    <row r="10" spans="1:12" ht="11.25" customHeight="1" x14ac:dyDescent="0.2">
      <c r="A10" s="4"/>
      <c r="B10" s="3"/>
      <c r="C10" s="44" t="s">
        <v>233</v>
      </c>
      <c r="D10" s="51" t="e">
        <f>D9/$D$21</f>
        <v>#DIV/0!</v>
      </c>
      <c r="E10" s="51"/>
      <c r="F10" s="51"/>
      <c r="G10" s="54"/>
      <c r="H10" s="54"/>
      <c r="I10" s="55"/>
      <c r="J10" s="55"/>
      <c r="K10" s="55"/>
      <c r="L10" s="52">
        <f t="shared" si="1"/>
        <v>0</v>
      </c>
    </row>
    <row r="11" spans="1:12" ht="11.25" customHeight="1" x14ac:dyDescent="0.2">
      <c r="A11" s="4">
        <v>4</v>
      </c>
      <c r="B11" s="3" t="s">
        <v>99</v>
      </c>
      <c r="C11" s="48" t="s">
        <v>232</v>
      </c>
      <c r="D11" s="49">
        <f>Orçamento!H76</f>
        <v>0</v>
      </c>
      <c r="E11" s="55">
        <f t="shared" ref="E11:K11" si="4">E12*$D$11</f>
        <v>0</v>
      </c>
      <c r="F11" s="50">
        <f t="shared" si="4"/>
        <v>0</v>
      </c>
      <c r="G11" s="50">
        <f t="shared" si="4"/>
        <v>0</v>
      </c>
      <c r="H11" s="50">
        <f t="shared" si="4"/>
        <v>0</v>
      </c>
      <c r="I11" s="55">
        <f t="shared" si="4"/>
        <v>0</v>
      </c>
      <c r="J11" s="55">
        <f t="shared" si="4"/>
        <v>0</v>
      </c>
      <c r="K11" s="55">
        <f t="shared" si="4"/>
        <v>0</v>
      </c>
      <c r="L11" s="50">
        <f t="shared" si="1"/>
        <v>0</v>
      </c>
    </row>
    <row r="12" spans="1:12" ht="11.25" customHeight="1" x14ac:dyDescent="0.2">
      <c r="A12" s="4"/>
      <c r="B12" s="3"/>
      <c r="C12" s="44" t="s">
        <v>233</v>
      </c>
      <c r="D12" s="51" t="e">
        <f>D11/$D$21</f>
        <v>#DIV/0!</v>
      </c>
      <c r="E12" s="54"/>
      <c r="F12" s="51"/>
      <c r="G12" s="51"/>
      <c r="H12" s="51"/>
      <c r="I12" s="55"/>
      <c r="J12" s="54"/>
      <c r="K12" s="54"/>
      <c r="L12" s="52">
        <f t="shared" si="1"/>
        <v>0</v>
      </c>
    </row>
    <row r="13" spans="1:12" ht="11.25" customHeight="1" x14ac:dyDescent="0.2">
      <c r="A13" s="4">
        <v>5</v>
      </c>
      <c r="B13" s="3" t="s">
        <v>162</v>
      </c>
      <c r="C13" s="48" t="s">
        <v>232</v>
      </c>
      <c r="D13" s="49">
        <f>Orçamento!H82</f>
        <v>0</v>
      </c>
      <c r="E13" s="55">
        <f t="shared" ref="E13:K13" si="5">E14*$D$13</f>
        <v>0</v>
      </c>
      <c r="F13" s="55">
        <f t="shared" si="5"/>
        <v>0</v>
      </c>
      <c r="G13" s="55">
        <f t="shared" si="5"/>
        <v>0</v>
      </c>
      <c r="H13" s="50">
        <f t="shared" si="5"/>
        <v>0</v>
      </c>
      <c r="I13" s="55">
        <f t="shared" si="5"/>
        <v>0</v>
      </c>
      <c r="J13" s="55">
        <f t="shared" si="5"/>
        <v>0</v>
      </c>
      <c r="K13" s="55">
        <f t="shared" si="5"/>
        <v>0</v>
      </c>
      <c r="L13" s="50">
        <f t="shared" si="1"/>
        <v>0</v>
      </c>
    </row>
    <row r="14" spans="1:12" ht="11.25" customHeight="1" x14ac:dyDescent="0.2">
      <c r="A14" s="4"/>
      <c r="B14" s="3"/>
      <c r="C14" s="44" t="s">
        <v>233</v>
      </c>
      <c r="D14" s="51" t="e">
        <f>D13/$D$21</f>
        <v>#DIV/0!</v>
      </c>
      <c r="E14" s="54"/>
      <c r="F14" s="54"/>
      <c r="G14" s="54"/>
      <c r="H14" s="51"/>
      <c r="I14" s="54"/>
      <c r="J14" s="54"/>
      <c r="K14" s="54"/>
      <c r="L14" s="52">
        <f t="shared" si="1"/>
        <v>0</v>
      </c>
    </row>
    <row r="15" spans="1:12" ht="11.25" customHeight="1" x14ac:dyDescent="0.2">
      <c r="A15" s="4">
        <v>6</v>
      </c>
      <c r="B15" s="3" t="s">
        <v>172</v>
      </c>
      <c r="C15" s="48" t="s">
        <v>232</v>
      </c>
      <c r="D15" s="49">
        <f>Orçamento!H92</f>
        <v>0</v>
      </c>
      <c r="E15" s="55">
        <f t="shared" ref="E15:K15" si="6">E16*$D$15</f>
        <v>0</v>
      </c>
      <c r="F15" s="55">
        <f t="shared" si="6"/>
        <v>0</v>
      </c>
      <c r="G15" s="55">
        <f t="shared" si="6"/>
        <v>0</v>
      </c>
      <c r="H15" s="50">
        <f t="shared" si="6"/>
        <v>0</v>
      </c>
      <c r="I15" s="50">
        <f t="shared" si="6"/>
        <v>0</v>
      </c>
      <c r="J15" s="55">
        <f t="shared" si="6"/>
        <v>0</v>
      </c>
      <c r="K15" s="55">
        <f t="shared" si="6"/>
        <v>0</v>
      </c>
      <c r="L15" s="50">
        <f t="shared" si="1"/>
        <v>0</v>
      </c>
    </row>
    <row r="16" spans="1:12" ht="11.25" customHeight="1" x14ac:dyDescent="0.2">
      <c r="A16" s="4"/>
      <c r="B16" s="3"/>
      <c r="C16" s="44" t="s">
        <v>233</v>
      </c>
      <c r="D16" s="51" t="e">
        <f>D15/$D$21</f>
        <v>#DIV/0!</v>
      </c>
      <c r="E16" s="54"/>
      <c r="F16" s="54"/>
      <c r="G16" s="54"/>
      <c r="H16" s="51"/>
      <c r="I16" s="51"/>
      <c r="J16" s="54"/>
      <c r="K16" s="54"/>
      <c r="L16" s="52">
        <f t="shared" si="1"/>
        <v>0</v>
      </c>
    </row>
    <row r="17" spans="1:12" ht="11.25" customHeight="1" x14ac:dyDescent="0.2">
      <c r="A17" s="4">
        <v>7</v>
      </c>
      <c r="B17" s="3" t="s">
        <v>190</v>
      </c>
      <c r="C17" s="48" t="s">
        <v>232</v>
      </c>
      <c r="D17" s="49">
        <f>Orçamento!H102</f>
        <v>0</v>
      </c>
      <c r="E17" s="55">
        <f t="shared" ref="E17:K17" si="7">E18*$D$17</f>
        <v>0</v>
      </c>
      <c r="F17" s="55">
        <f t="shared" si="7"/>
        <v>0</v>
      </c>
      <c r="G17" s="55">
        <f t="shared" si="7"/>
        <v>0</v>
      </c>
      <c r="H17" s="55">
        <f t="shared" si="7"/>
        <v>0</v>
      </c>
      <c r="I17" s="55">
        <f t="shared" si="7"/>
        <v>0</v>
      </c>
      <c r="J17" s="50">
        <f t="shared" si="7"/>
        <v>0</v>
      </c>
      <c r="K17" s="50">
        <f t="shared" si="7"/>
        <v>0</v>
      </c>
      <c r="L17" s="50">
        <f t="shared" si="1"/>
        <v>0</v>
      </c>
    </row>
    <row r="18" spans="1:12" ht="11.25" customHeight="1" x14ac:dyDescent="0.2">
      <c r="A18" s="4"/>
      <c r="B18" s="3"/>
      <c r="C18" s="44" t="s">
        <v>233</v>
      </c>
      <c r="D18" s="51" t="e">
        <f>D17/$D$21</f>
        <v>#DIV/0!</v>
      </c>
      <c r="E18" s="54"/>
      <c r="F18" s="54"/>
      <c r="G18" s="54"/>
      <c r="H18" s="54"/>
      <c r="I18" s="54"/>
      <c r="J18" s="51"/>
      <c r="K18" s="51"/>
      <c r="L18" s="52">
        <f t="shared" si="1"/>
        <v>0</v>
      </c>
    </row>
    <row r="19" spans="1:12" ht="11.25" customHeight="1" x14ac:dyDescent="0.2">
      <c r="A19" s="2">
        <v>8</v>
      </c>
      <c r="B19" s="3" t="s">
        <v>207</v>
      </c>
      <c r="C19" s="48" t="s">
        <v>232</v>
      </c>
      <c r="D19" s="49">
        <f>Orçamento!H106</f>
        <v>0</v>
      </c>
      <c r="E19" s="55">
        <f t="shared" ref="E19:K19" si="8">E20*$D$19</f>
        <v>0</v>
      </c>
      <c r="F19" s="50">
        <f t="shared" si="8"/>
        <v>0</v>
      </c>
      <c r="G19" s="50">
        <f t="shared" si="8"/>
        <v>0</v>
      </c>
      <c r="H19" s="50">
        <f t="shared" si="8"/>
        <v>0</v>
      </c>
      <c r="I19" s="50">
        <f t="shared" si="8"/>
        <v>0</v>
      </c>
      <c r="J19" s="50">
        <f t="shared" si="8"/>
        <v>0</v>
      </c>
      <c r="K19" s="50">
        <f t="shared" si="8"/>
        <v>0</v>
      </c>
      <c r="L19" s="50">
        <f t="shared" si="1"/>
        <v>0</v>
      </c>
    </row>
    <row r="20" spans="1:12" ht="11.25" customHeight="1" x14ac:dyDescent="0.2">
      <c r="A20" s="2"/>
      <c r="B20" s="3"/>
      <c r="C20" s="44" t="s">
        <v>233</v>
      </c>
      <c r="D20" s="51" t="e">
        <f>D19/$D$21</f>
        <v>#DIV/0!</v>
      </c>
      <c r="E20" s="54"/>
      <c r="F20" s="51"/>
      <c r="G20" s="51"/>
      <c r="H20" s="51"/>
      <c r="I20" s="51"/>
      <c r="J20" s="51"/>
      <c r="K20" s="51"/>
      <c r="L20" s="52">
        <f t="shared" si="1"/>
        <v>0</v>
      </c>
    </row>
    <row r="21" spans="1:12" ht="11.25" customHeight="1" x14ac:dyDescent="0.2">
      <c r="A21" s="1" t="s">
        <v>234</v>
      </c>
      <c r="B21" s="1"/>
      <c r="C21" s="57" t="s">
        <v>232</v>
      </c>
      <c r="D21" s="58">
        <f>D19+D17+D15+D13+D11+D9+D7+D5</f>
        <v>0</v>
      </c>
      <c r="E21" s="25"/>
      <c r="F21" s="25"/>
      <c r="G21" s="25"/>
      <c r="H21" s="25"/>
      <c r="I21" s="25"/>
      <c r="J21" s="25"/>
      <c r="K21" s="25"/>
      <c r="L21" s="25"/>
    </row>
    <row r="22" spans="1:12" ht="11.25" customHeight="1" x14ac:dyDescent="0.2">
      <c r="A22" s="1"/>
      <c r="B22" s="1"/>
      <c r="C22" s="56" t="s">
        <v>235</v>
      </c>
      <c r="D22" s="59" t="e">
        <f>D6+D8+D10+D12+D14+D16+D18+D20</f>
        <v>#DIV/0!</v>
      </c>
      <c r="E22" s="25"/>
      <c r="F22" s="25"/>
      <c r="G22" s="25"/>
      <c r="H22" s="25"/>
      <c r="I22" s="25"/>
      <c r="J22" s="25"/>
      <c r="K22" s="25"/>
      <c r="L22" s="25"/>
    </row>
    <row r="23" spans="1:12" ht="11.25" customHeight="1" x14ac:dyDescent="0.2">
      <c r="A23" s="1" t="s">
        <v>236</v>
      </c>
      <c r="B23" s="1"/>
      <c r="C23" s="57" t="s">
        <v>232</v>
      </c>
      <c r="D23" s="25"/>
      <c r="E23" s="58">
        <f t="shared" ref="E23:K23" si="9">E19+E17+E15+E13+E11+E9+E7+E5</f>
        <v>0</v>
      </c>
      <c r="F23" s="58">
        <f t="shared" si="9"/>
        <v>0</v>
      </c>
      <c r="G23" s="58">
        <f t="shared" si="9"/>
        <v>0</v>
      </c>
      <c r="H23" s="58">
        <f t="shared" si="9"/>
        <v>0</v>
      </c>
      <c r="I23" s="58">
        <f t="shared" si="9"/>
        <v>0</v>
      </c>
      <c r="J23" s="58">
        <f t="shared" si="9"/>
        <v>0</v>
      </c>
      <c r="K23" s="58">
        <f t="shared" si="9"/>
        <v>0</v>
      </c>
      <c r="L23" s="58">
        <f>SUM(E23:K23)</f>
        <v>0</v>
      </c>
    </row>
    <row r="24" spans="1:12" ht="11.25" customHeight="1" x14ac:dyDescent="0.2">
      <c r="A24" s="1"/>
      <c r="B24" s="1"/>
      <c r="C24" s="56" t="s">
        <v>233</v>
      </c>
      <c r="D24" s="25"/>
      <c r="E24" s="59" t="e">
        <f t="shared" ref="E24:K24" si="10">E23/$D$21</f>
        <v>#DIV/0!</v>
      </c>
      <c r="F24" s="59" t="e">
        <f t="shared" si="10"/>
        <v>#DIV/0!</v>
      </c>
      <c r="G24" s="59" t="e">
        <f t="shared" si="10"/>
        <v>#DIV/0!</v>
      </c>
      <c r="H24" s="59" t="e">
        <f t="shared" si="10"/>
        <v>#DIV/0!</v>
      </c>
      <c r="I24" s="59" t="e">
        <f t="shared" si="10"/>
        <v>#DIV/0!</v>
      </c>
      <c r="J24" s="59" t="e">
        <f t="shared" si="10"/>
        <v>#DIV/0!</v>
      </c>
      <c r="K24" s="59" t="e">
        <f t="shared" si="10"/>
        <v>#DIV/0!</v>
      </c>
      <c r="L24" s="59">
        <v>1</v>
      </c>
    </row>
    <row r="25" spans="1:12" ht="11.25" customHeight="1" x14ac:dyDescent="0.2">
      <c r="A25" s="1" t="s">
        <v>237</v>
      </c>
      <c r="B25" s="1"/>
      <c r="C25" s="57" t="s">
        <v>232</v>
      </c>
      <c r="D25" s="25"/>
      <c r="E25" s="58">
        <f>E23</f>
        <v>0</v>
      </c>
      <c r="F25" s="58">
        <f t="shared" ref="F25:K25" si="11">F23+E25</f>
        <v>0</v>
      </c>
      <c r="G25" s="58">
        <f t="shared" si="11"/>
        <v>0</v>
      </c>
      <c r="H25" s="58">
        <f t="shared" si="11"/>
        <v>0</v>
      </c>
      <c r="I25" s="58">
        <f t="shared" si="11"/>
        <v>0</v>
      </c>
      <c r="J25" s="58">
        <f t="shared" si="11"/>
        <v>0</v>
      </c>
      <c r="K25" s="58">
        <f t="shared" si="11"/>
        <v>0</v>
      </c>
      <c r="L25" s="25"/>
    </row>
    <row r="26" spans="1:12" ht="11.25" customHeight="1" x14ac:dyDescent="0.2">
      <c r="A26" s="1"/>
      <c r="B26" s="1"/>
      <c r="C26" s="56" t="s">
        <v>235</v>
      </c>
      <c r="D26" s="25"/>
      <c r="E26" s="59" t="e">
        <f>E24</f>
        <v>#DIV/0!</v>
      </c>
      <c r="F26" s="59" t="e">
        <f t="shared" ref="F26:K26" si="12">F25/$D$21</f>
        <v>#DIV/0!</v>
      </c>
      <c r="G26" s="59" t="e">
        <f t="shared" si="12"/>
        <v>#DIV/0!</v>
      </c>
      <c r="H26" s="59" t="e">
        <f t="shared" si="12"/>
        <v>#DIV/0!</v>
      </c>
      <c r="I26" s="59" t="e">
        <f t="shared" si="12"/>
        <v>#DIV/0!</v>
      </c>
      <c r="J26" s="59" t="e">
        <f t="shared" si="12"/>
        <v>#DIV/0!</v>
      </c>
      <c r="K26" s="59" t="e">
        <f t="shared" si="12"/>
        <v>#DIV/0!</v>
      </c>
      <c r="L26" s="25"/>
    </row>
    <row r="29" spans="1:12" x14ac:dyDescent="0.2">
      <c r="B29" t="s">
        <v>216</v>
      </c>
    </row>
  </sheetData>
  <mergeCells count="22">
    <mergeCell ref="A19:A20"/>
    <mergeCell ref="B19:B20"/>
    <mergeCell ref="A21:B22"/>
    <mergeCell ref="A23:B24"/>
    <mergeCell ref="A25:B26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L1"/>
    <mergeCell ref="A2:L2"/>
    <mergeCell ref="A3:L3"/>
    <mergeCell ref="A5:A6"/>
    <mergeCell ref="B5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&amp;C&amp;12&amp;Kffffff&amp;A</oddHeader>
    <oddFooter>&amp;C&amp;12&amp;KffffffPágina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ORÇAMENTÁRIA - CENTRO CULTURAL.xlsx</dc:title>
  <dc:subject/>
  <dc:creator>Andre Burin</dc:creator>
  <dc:description/>
  <cp:lastModifiedBy>Usuário do Windows</cp:lastModifiedBy>
  <cp:revision>5</cp:revision>
  <dcterms:created xsi:type="dcterms:W3CDTF">2024-04-29T17:36:39Z</dcterms:created>
  <dcterms:modified xsi:type="dcterms:W3CDTF">2024-04-29T19:09:21Z</dcterms:modified>
  <dc:language>pt-BR</dc:language>
</cp:coreProperties>
</file>